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AB3E907E-850B-4EDC-BAA8-3BB31305587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Q159" i="2"/>
  <c r="K159" i="2"/>
  <c r="H159" i="2"/>
  <c r="G159" i="2"/>
  <c r="J159" i="2" s="1"/>
  <c r="Q158" i="2"/>
  <c r="K158" i="2"/>
  <c r="H158" i="2"/>
  <c r="J158" i="2" s="1"/>
  <c r="G158" i="2"/>
  <c r="Q157" i="2"/>
  <c r="K157" i="2"/>
  <c r="H157" i="2"/>
  <c r="G157" i="2"/>
  <c r="J157" i="2" s="1"/>
  <c r="Q153" i="2"/>
  <c r="J153" i="2"/>
  <c r="G153" i="2"/>
  <c r="Q139" i="2"/>
  <c r="K139" i="2"/>
  <c r="J139" i="2"/>
  <c r="H139" i="2"/>
  <c r="G139" i="2"/>
  <c r="Q138" i="2"/>
  <c r="K138" i="2"/>
  <c r="H138" i="2"/>
  <c r="G138" i="2"/>
  <c r="J138" i="2" s="1"/>
  <c r="Q137" i="2"/>
  <c r="K137" i="2"/>
  <c r="H137" i="2"/>
  <c r="G137" i="2"/>
  <c r="J137" i="2" s="1"/>
  <c r="Q133" i="2"/>
  <c r="G133" i="2"/>
  <c r="J133" i="2" s="1"/>
  <c r="F191" i="2" s="1"/>
  <c r="Q118" i="2"/>
  <c r="K118" i="2"/>
  <c r="H118" i="2"/>
  <c r="G118" i="2"/>
  <c r="J118" i="2" s="1"/>
  <c r="Q117" i="2"/>
  <c r="K117" i="2"/>
  <c r="H117" i="2"/>
  <c r="J117" i="2" s="1"/>
  <c r="G117" i="2"/>
  <c r="Q116" i="2"/>
  <c r="K116" i="2"/>
  <c r="H116" i="2"/>
  <c r="G116" i="2"/>
  <c r="J116" i="2" s="1"/>
  <c r="Q112" i="2"/>
  <c r="J112" i="2"/>
  <c r="G112" i="2"/>
  <c r="G102" i="2"/>
  <c r="J102" i="2" s="1"/>
  <c r="Q88" i="2"/>
  <c r="K88" i="2"/>
  <c r="H88" i="2"/>
  <c r="G88" i="2"/>
  <c r="J88" i="2" s="1"/>
  <c r="Q87" i="2"/>
  <c r="K87" i="2"/>
  <c r="H87" i="2"/>
  <c r="J87" i="2" s="1"/>
  <c r="G87" i="2"/>
  <c r="Q86" i="2"/>
  <c r="K86" i="2"/>
  <c r="J86" i="2"/>
  <c r="H86" i="2"/>
  <c r="G86" i="2"/>
  <c r="Q82" i="2"/>
  <c r="G82" i="2"/>
  <c r="J82" i="2" s="1"/>
  <c r="Q66" i="2"/>
  <c r="K66" i="2"/>
  <c r="H66" i="2"/>
  <c r="G66" i="2"/>
  <c r="J66" i="2" s="1"/>
  <c r="Q65" i="2"/>
  <c r="K65" i="2"/>
  <c r="H65" i="2"/>
  <c r="G65" i="2"/>
  <c r="J65" i="2" s="1"/>
  <c r="Q64" i="2"/>
  <c r="K64" i="2"/>
  <c r="H64" i="2"/>
  <c r="G64" i="2"/>
  <c r="J64" i="2" s="1"/>
  <c r="Q63" i="2"/>
  <c r="K63" i="2"/>
  <c r="H63" i="2"/>
  <c r="J63" i="2" s="1"/>
  <c r="G63" i="2"/>
  <c r="Q58" i="2"/>
  <c r="G58" i="2"/>
  <c r="J58" i="2" s="1"/>
  <c r="F190" i="2" s="1"/>
  <c r="Q42" i="2"/>
  <c r="K42" i="2"/>
  <c r="H42" i="2"/>
  <c r="J42" i="2" s="1"/>
  <c r="G42" i="2"/>
  <c r="Q41" i="2"/>
  <c r="K41" i="2"/>
  <c r="J41" i="2"/>
  <c r="H41" i="2"/>
  <c r="G41" i="2"/>
  <c r="Q40" i="2"/>
  <c r="K40" i="2"/>
  <c r="H40" i="2"/>
  <c r="G40" i="2"/>
  <c r="J40" i="2" s="1"/>
  <c r="Q36" i="2"/>
  <c r="G36" i="2"/>
  <c r="J36" i="2" s="1"/>
  <c r="Q17" i="2"/>
  <c r="K17" i="2"/>
  <c r="H17" i="2"/>
  <c r="G17" i="2"/>
  <c r="J17" i="2" s="1"/>
  <c r="Q16" i="2"/>
  <c r="K16" i="2"/>
  <c r="H16" i="2"/>
  <c r="G16" i="2"/>
  <c r="J16" i="2" s="1"/>
  <c r="Q15" i="2"/>
  <c r="K15" i="2"/>
  <c r="H15" i="2"/>
  <c r="J15" i="2" s="1"/>
  <c r="G15" i="2"/>
  <c r="Q14" i="2"/>
  <c r="K14" i="2"/>
  <c r="F184" i="2" s="1"/>
  <c r="H14" i="2"/>
  <c r="G14" i="2"/>
  <c r="J14" i="2" s="1"/>
  <c r="F185" i="2" s="1"/>
  <c r="Q9" i="2"/>
  <c r="J9" i="2"/>
  <c r="G9" i="2"/>
  <c r="G84" i="1"/>
  <c r="G82" i="1"/>
  <c r="G80" i="1"/>
  <c r="G78" i="1"/>
  <c r="E70" i="1"/>
  <c r="E63" i="1"/>
  <c r="E60" i="1"/>
  <c r="E20" i="1"/>
  <c r="E11" i="1"/>
  <c r="F178" i="2" l="1"/>
  <c r="F188" i="2"/>
  <c r="F189" i="2"/>
  <c r="F194" i="2"/>
  <c r="F196" i="2" s="1"/>
  <c r="AA1" i="3" s="1"/>
  <c r="F195" i="2"/>
  <c r="F177" i="2"/>
  <c r="F183" i="2"/>
  <c r="AA3" i="3" l="1"/>
  <c r="AA37" i="3"/>
  <c r="AA33" i="3"/>
  <c r="F179" i="2"/>
  <c r="AA27" i="3" l="1"/>
  <c r="AA12" i="3"/>
  <c r="AA42" i="3"/>
  <c r="AA4" i="3"/>
  <c r="AA5" i="3"/>
  <c r="AA6" i="3" s="1"/>
  <c r="AA38" i="3" l="1"/>
  <c r="AA11" i="3"/>
  <c r="AA21" i="3"/>
  <c r="AA41" i="3"/>
  <c r="AA18" i="3"/>
  <c r="AA24" i="3"/>
  <c r="AA23" i="3"/>
  <c r="AA13" i="3"/>
  <c r="AA15" i="3"/>
  <c r="AA9" i="3" s="1"/>
  <c r="AA32" i="3"/>
  <c r="AA7" i="3"/>
  <c r="AA47" i="3" l="1"/>
  <c r="AA19" i="3"/>
  <c r="AA20" i="3" s="1"/>
  <c r="AA50" i="3"/>
  <c r="AA34" i="3"/>
  <c r="AA93" i="3"/>
  <c r="AA89" i="3"/>
  <c r="AA25" i="3" s="1"/>
  <c r="AA65" i="3"/>
  <c r="AA10" i="3"/>
  <c r="AA96" i="3"/>
  <c r="AA92" i="3" s="1"/>
  <c r="AA71" i="3"/>
  <c r="AA63" i="3" s="1"/>
  <c r="AA55" i="3" s="1"/>
  <c r="AA40" i="3" s="1"/>
  <c r="AA79" i="3"/>
  <c r="AA14" i="3"/>
  <c r="AA73" i="3" s="1"/>
  <c r="AA16" i="3"/>
  <c r="AA22" i="3"/>
  <c r="AA85" i="3"/>
  <c r="AA57" i="3"/>
  <c r="AA45" i="3"/>
  <c r="AA26" i="3" s="1"/>
  <c r="AA80" i="3"/>
  <c r="AA72" i="3" s="1"/>
  <c r="AA64" i="3" s="1"/>
  <c r="AA56" i="3" s="1"/>
  <c r="AA44" i="3" s="1"/>
  <c r="AA43" i="3"/>
  <c r="AA17" i="3"/>
  <c r="AA46" i="3"/>
  <c r="AA29" i="3"/>
  <c r="AA28" i="3"/>
  <c r="AA88" i="3" l="1"/>
  <c r="AA84" i="3" s="1"/>
  <c r="AA78" i="3" s="1"/>
  <c r="AA70" i="3" s="1"/>
  <c r="AA62" i="3" s="1"/>
  <c r="AA54" i="3" s="1"/>
  <c r="AA39" i="3"/>
  <c r="AA95" i="3"/>
  <c r="AA69" i="3"/>
  <c r="AA61" i="3" s="1"/>
  <c r="AA53" i="3" s="1"/>
  <c r="AA36" i="3" s="1"/>
  <c r="AA91" i="3"/>
  <c r="AA35" i="3" s="1"/>
  <c r="AA77" i="3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30" i="3"/>
  <c r="AA98" i="3" s="1"/>
  <c r="AA2" i="3" s="1"/>
  <c r="C199" i="2" s="1"/>
  <c r="AA87" i="3"/>
  <c r="AA83" i="3" s="1"/>
  <c r="AA76" i="3" s="1"/>
  <c r="AA68" i="3" s="1"/>
  <c r="AA60" i="3" s="1"/>
  <c r="AA52" i="3" s="1"/>
  <c r="AA51" i="3"/>
</calcChain>
</file>

<file path=xl/sharedStrings.xml><?xml version="1.0" encoding="utf-8"?>
<sst xmlns="http://schemas.openxmlformats.org/spreadsheetml/2006/main" count="401" uniqueCount="196">
  <si>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</si>
  <si>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</si>
  <si>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</si>
  <si>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</si>
  <si>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</si>
  <si>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</si>
  <si>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</si>
  <si>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</si>
  <si>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</si>
  <si>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</si>
  <si>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</si>
  <si>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</si>
  <si>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</si>
  <si>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</si>
  <si>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</si>
  <si>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</si>
  <si>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</si>
  <si>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</si>
  <si>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</si>
  <si>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</si>
  <si>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</si>
  <si>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</si>
  <si>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</si>
  <si>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</si>
  <si>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</si>
  <si>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</si>
  <si>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</si>
  <si>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</si>
  <si>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</si>
  <si>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</si>
  <si>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</si>
  <si>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</si>
  <si>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</si>
  <si>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</si>
  <si>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</si>
  <si>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</si>
  <si>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</si>
  <si>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</si>
  <si>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CARRELAGE - FAÏENCE</t>
  </si>
  <si>
    <t>3.&amp;</t>
  </si>
  <si>
    <t>Prescriptions particulières</t>
  </si>
  <si>
    <t>2.1</t>
  </si>
  <si>
    <t>Travaux préparatoires</t>
  </si>
  <si>
    <t>2.1.1</t>
  </si>
  <si>
    <t>Ragréage des supports</t>
  </si>
  <si>
    <t>Total Restaurant\Hall d'entrée</t>
  </si>
  <si>
    <t>9.R.Localisations\Restaurant\Hall d'entrée</t>
  </si>
  <si>
    <t>Total Restaurant\Sanitaires RDC</t>
  </si>
  <si>
    <t>9.R.Localisations\Restaurant\Sanitaires RDC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</si>
  <si>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</si>
  <si>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</si>
  <si>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</si>
  <si>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</si>
  <si>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>9.T</t>
  </si>
  <si>
    <t>9.M.Z</t>
  </si>
  <si>
    <t>Restaurant\Hall d'entrée    4*2 =</t>
  </si>
  <si>
    <t xml:space="preserve"> M2</t>
  </si>
  <si>
    <t>9.E.1.Localisations\Restaurant\Hall d'entrée</t>
  </si>
  <si>
    <t>Restaurant\Sanitaires RDC    6*2 =</t>
  </si>
  <si>
    <t>9.E.1.Localisations\Restaurant\Sanitaires RDC</t>
  </si>
  <si>
    <t>Restaurant\Hall d'entrée
Passerelles    (1.6*1.95)*2 =</t>
  </si>
  <si>
    <t>Restaurant\Sanitaire université R+1    (3*2)*2 =</t>
  </si>
  <si>
    <t>9.E.1.Localisations\Restaurant\Sanitaire université R+1</t>
  </si>
  <si>
    <t xml:space="preserve">Restaurant\Sanitaire lycée R+1    </t>
  </si>
  <si>
    <t>9.E.1.Localisations\Restaurant\Sanitaire lycée R+1</t>
  </si>
  <si>
    <t>9.UMOD</t>
  </si>
  <si>
    <t>9.L</t>
  </si>
  <si>
    <t>Localisation : cf. plans</t>
  </si>
  <si>
    <t>9.&amp;</t>
  </si>
  <si>
    <t>2.1.2</t>
  </si>
  <si>
    <t>Natte d'étanchéité horizontale</t>
  </si>
  <si>
    <t>4.&amp;</t>
  </si>
  <si>
    <t>2.2</t>
  </si>
  <si>
    <t>Carrelage</t>
  </si>
  <si>
    <t>2.2.1</t>
  </si>
  <si>
    <t>2.2.1.1</t>
  </si>
  <si>
    <t>Carrelage R10</t>
  </si>
  <si>
    <t>Restaurant\Hall d'entrée
EPMR gauche et droite    4*2 =</t>
  </si>
  <si>
    <t>Localisation : sanitaire et passerelles</t>
  </si>
  <si>
    <t>2.2.1.2</t>
  </si>
  <si>
    <t>Plinthes assorties</t>
  </si>
  <si>
    <t>ML</t>
  </si>
  <si>
    <t>Restaurant\Sanitaires RDC
côté extérieur    5*2 =</t>
  </si>
  <si>
    <t xml:space="preserve"> ML</t>
  </si>
  <si>
    <t>Restaurant\Sanitaire lycée R+1    2*2 =</t>
  </si>
  <si>
    <t xml:space="preserve">Restaurant\Sanitaire université R+1    </t>
  </si>
  <si>
    <t>5.&amp;</t>
  </si>
  <si>
    <t>2.2.2</t>
  </si>
  <si>
    <t>Équipements</t>
  </si>
  <si>
    <t>2.2.2.1</t>
  </si>
  <si>
    <t>Siphon de sol à cloche</t>
  </si>
  <si>
    <t>Restaurant\Sanitaires RDC    2*2 =</t>
  </si>
  <si>
    <t xml:space="preserve"> U</t>
  </si>
  <si>
    <t>Localisation : vestiaire-sanitaire-douche</t>
  </si>
  <si>
    <t>2.2.2.2</t>
  </si>
  <si>
    <t>Barres de seuils</t>
  </si>
  <si>
    <t>Restaurant\Sanitaires RDC    2*4 =</t>
  </si>
  <si>
    <t>Localisation : barre de seuil au droit de la porte et du changement de revêtement</t>
  </si>
  <si>
    <t>2.3</t>
  </si>
  <si>
    <t>Faïence</t>
  </si>
  <si>
    <t>2.3.1</t>
  </si>
  <si>
    <t>Étanchéité sous faïence</t>
  </si>
  <si>
    <t>Restaurant\Sanitaires RDC    ((2+2)*2*3)+5*3 =</t>
  </si>
  <si>
    <t>Restaurant\Sanitaires RDC    ((2+1)*2*2*3)+5*3 =</t>
  </si>
  <si>
    <t>Restaurant\Sanitaire université R+1    (3+2)*2*3*2 =</t>
  </si>
  <si>
    <t>Restaurant\Sanitaire lycée R+1    (3+2)*2*3 =</t>
  </si>
  <si>
    <t>2.3.2</t>
  </si>
  <si>
    <t>Faïence collée sur mur</t>
  </si>
  <si>
    <t>Total H.T. :</t>
  </si>
  <si>
    <t>Total T.V.A. (20%) :</t>
  </si>
  <si>
    <t>Total T.T.C. :</t>
  </si>
  <si>
    <t>RECAPITULATIF
Lot n°6 CARRELAGE - FAÏENCE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</si>
  <si>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</si>
  <si>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</si>
  <si>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</si>
  <si>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</si>
  <si>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</si>
  <si>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</si>
  <si>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</si>
  <si>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Carrelage</t>
  </si>
  <si>
    <t>- 2.3 - Faïence</t>
  </si>
  <si>
    <t>Total du lot CARRELAGE - FAÏENCE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</si>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</sst>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" fillId="0" borderId="9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0ab7ecaf-6d15-4b03-8ef5-8d1dd5a929cc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f00cfc79-8448-487e-8717-00d4c8c6215c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c678dc0d-c5c0-4b54-bf02-9aabd47bcd73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4edbcc77-7204-47af-8a75-59eafffc0137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d00ad0f4-fae2-4cf0-9471-3ccedccf0bf6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3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3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3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3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3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3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3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3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3">
      <c r="B11" s="5"/>
      <c r="C11" s="6"/>
      <c r="D11" s="7"/>
      <c r="E11" s="57" t="str">
        <f>IF(Paramètres!C5&lt;&gt;"",Paramètres!C5,"")</f>
        <v>Mise en accessibilité PMR du RU Technopole</v>
      </c>
      <c r="F11" s="57"/>
      <c r="G11" s="57"/>
      <c r="H11" s="57"/>
      <c r="I11" s="8"/>
    </row>
    <row r="12" spans="2:9" ht="9" customHeight="1" x14ac:dyDescent="0.3">
      <c r="B12" s="5"/>
      <c r="C12" s="6"/>
      <c r="D12" s="7"/>
      <c r="E12" s="57"/>
      <c r="F12" s="57"/>
      <c r="G12" s="57"/>
      <c r="H12" s="57"/>
      <c r="I12" s="8"/>
    </row>
    <row r="13" spans="2:9" ht="9" customHeight="1" x14ac:dyDescent="0.3">
      <c r="B13" s="5"/>
      <c r="C13" s="6"/>
      <c r="D13" s="7"/>
      <c r="E13" s="57"/>
      <c r="F13" s="57"/>
      <c r="G13" s="57"/>
      <c r="H13" s="57"/>
      <c r="I13" s="8"/>
    </row>
    <row r="14" spans="2:9" ht="9" customHeight="1" x14ac:dyDescent="0.3">
      <c r="B14" s="5"/>
      <c r="C14" s="6"/>
      <c r="D14" s="7"/>
      <c r="E14" s="57"/>
      <c r="F14" s="57"/>
      <c r="G14" s="57"/>
      <c r="H14" s="57"/>
      <c r="I14" s="8"/>
    </row>
    <row r="15" spans="2:9" ht="9" customHeight="1" x14ac:dyDescent="0.3">
      <c r="B15" s="5"/>
      <c r="C15" s="6"/>
      <c r="D15" s="7"/>
      <c r="E15" s="57"/>
      <c r="F15" s="57"/>
      <c r="G15" s="57"/>
      <c r="H15" s="57"/>
      <c r="I15" s="8"/>
    </row>
    <row r="16" spans="2:9" ht="9" customHeight="1" x14ac:dyDescent="0.3">
      <c r="B16" s="5"/>
      <c r="C16" s="6"/>
      <c r="D16" s="7"/>
      <c r="E16" s="57"/>
      <c r="F16" s="57"/>
      <c r="G16" s="57"/>
      <c r="H16" s="57"/>
      <c r="I16" s="8"/>
    </row>
    <row r="17" spans="2:9" ht="9" customHeight="1" x14ac:dyDescent="0.3">
      <c r="B17" s="5"/>
      <c r="C17" s="6"/>
      <c r="D17" s="7"/>
      <c r="E17" s="57"/>
      <c r="F17" s="57"/>
      <c r="G17" s="57"/>
      <c r="H17" s="57"/>
      <c r="I17" s="8"/>
    </row>
    <row r="18" spans="2:9" ht="9" customHeight="1" x14ac:dyDescent="0.3">
      <c r="B18" s="5"/>
      <c r="C18" s="6"/>
      <c r="D18" s="7"/>
      <c r="E18" s="57"/>
      <c r="F18" s="57"/>
      <c r="G18" s="57"/>
      <c r="H18" s="57"/>
      <c r="I18" s="8"/>
    </row>
    <row r="19" spans="2:9" ht="9" customHeight="1" x14ac:dyDescent="0.3">
      <c r="B19" s="5"/>
      <c r="C19" s="6"/>
      <c r="D19" s="7"/>
      <c r="E19" s="57"/>
      <c r="F19" s="57"/>
      <c r="G19" s="57"/>
      <c r="H19" s="57"/>
      <c r="I19" s="8"/>
    </row>
    <row r="20" spans="2:9" ht="9" customHeight="1" x14ac:dyDescent="0.3">
      <c r="B20" s="5"/>
      <c r="C20" s="6"/>
      <c r="D20" s="7"/>
      <c r="E20" s="57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7"/>
      <c r="G20" s="57"/>
      <c r="H20" s="57"/>
      <c r="I20" s="8"/>
    </row>
    <row r="21" spans="2:9" ht="9" customHeight="1" x14ac:dyDescent="0.3">
      <c r="B21" s="5"/>
      <c r="C21" s="6"/>
      <c r="D21" s="7"/>
      <c r="E21" s="57"/>
      <c r="F21" s="57"/>
      <c r="G21" s="57"/>
      <c r="H21" s="57"/>
      <c r="I21" s="8"/>
    </row>
    <row r="22" spans="2:9" ht="9" customHeight="1" x14ac:dyDescent="0.3">
      <c r="B22" s="5"/>
      <c r="C22" s="6"/>
      <c r="D22" s="7"/>
      <c r="E22" s="57"/>
      <c r="F22" s="57"/>
      <c r="G22" s="57"/>
      <c r="H22" s="57"/>
      <c r="I22" s="8"/>
    </row>
    <row r="23" spans="2:9" ht="9" customHeight="1" x14ac:dyDescent="0.3">
      <c r="B23" s="5"/>
      <c r="C23" s="6"/>
      <c r="D23" s="7"/>
      <c r="E23" s="57"/>
      <c r="F23" s="57"/>
      <c r="G23" s="57"/>
      <c r="H23" s="57"/>
      <c r="I23" s="8"/>
    </row>
    <row r="24" spans="2:9" ht="9" customHeight="1" x14ac:dyDescent="0.3">
      <c r="B24" s="5"/>
      <c r="C24" s="6"/>
      <c r="D24" s="7"/>
      <c r="E24" s="57"/>
      <c r="F24" s="57"/>
      <c r="G24" s="57"/>
      <c r="H24" s="57"/>
      <c r="I24" s="8"/>
    </row>
    <row r="25" spans="2:9" ht="9" customHeight="1" x14ac:dyDescent="0.3">
      <c r="B25" s="5"/>
      <c r="C25" s="6"/>
      <c r="D25" s="7"/>
      <c r="E25" s="57"/>
      <c r="F25" s="57"/>
      <c r="G25" s="57"/>
      <c r="H25" s="57"/>
      <c r="I25" s="8"/>
    </row>
    <row r="26" spans="2:9" ht="9" customHeight="1" x14ac:dyDescent="0.3">
      <c r="B26" s="5"/>
      <c r="C26" s="6"/>
      <c r="D26" s="7"/>
      <c r="E26" s="57"/>
      <c r="F26" s="57"/>
      <c r="G26" s="57"/>
      <c r="H26" s="57"/>
      <c r="I26" s="8"/>
    </row>
    <row r="27" spans="2:9" ht="9" customHeight="1" x14ac:dyDescent="0.3">
      <c r="B27" s="5"/>
      <c r="C27" s="6"/>
      <c r="D27" s="7"/>
      <c r="E27" s="57"/>
      <c r="F27" s="57"/>
      <c r="G27" s="57"/>
      <c r="H27" s="57"/>
      <c r="I27" s="8"/>
    </row>
    <row r="28" spans="2:9" ht="9" customHeight="1" x14ac:dyDescent="0.3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3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3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3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3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3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3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3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3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3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3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3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3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3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3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3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3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3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6"/>
      <c r="F47" s="68" t="s">
        <v>4</v>
      </c>
      <c r="G47" s="56"/>
      <c r="H47" s="56"/>
      <c r="I47" s="8"/>
    </row>
    <row r="48" spans="2:9" ht="9" customHeight="1" x14ac:dyDescent="0.3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3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3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3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3">
      <c r="B52" s="5"/>
      <c r="C52" s="6"/>
      <c r="D52" s="7"/>
      <c r="E52" s="56"/>
      <c r="F52" s="56"/>
      <c r="G52" s="56"/>
      <c r="H52" s="56"/>
      <c r="I52" s="8"/>
    </row>
    <row r="53" spans="2:9" ht="9" customHeight="1" x14ac:dyDescent="0.3">
      <c r="B53" s="5"/>
      <c r="C53" s="6"/>
      <c r="D53" s="7"/>
      <c r="E53" s="56"/>
      <c r="F53" s="56"/>
      <c r="G53" s="56"/>
      <c r="H53" s="56"/>
      <c r="I53" s="8"/>
    </row>
    <row r="54" spans="2:9" ht="9" customHeight="1" x14ac:dyDescent="0.3">
      <c r="B54" s="5"/>
      <c r="C54" s="6"/>
      <c r="D54" s="7"/>
      <c r="E54" s="56"/>
      <c r="F54" s="56"/>
      <c r="G54" s="56"/>
      <c r="H54" s="56"/>
      <c r="I54" s="8"/>
    </row>
    <row r="55" spans="2:9" ht="9" customHeight="1" x14ac:dyDescent="0.3">
      <c r="B55" s="5"/>
      <c r="C55" s="6"/>
      <c r="D55" s="7"/>
      <c r="E55" s="56"/>
      <c r="F55" s="56"/>
      <c r="G55" s="56"/>
      <c r="H55" s="56"/>
      <c r="I55" s="8"/>
    </row>
    <row r="56" spans="2:9" ht="9" customHeight="1" x14ac:dyDescent="0.3">
      <c r="B56" s="5"/>
      <c r="C56" s="6"/>
      <c r="D56" s="7"/>
      <c r="E56" s="56"/>
      <c r="F56" s="56"/>
      <c r="G56" s="56"/>
      <c r="H56" s="56"/>
      <c r="I56" s="8"/>
    </row>
    <row r="57" spans="2:9" ht="9" customHeight="1" x14ac:dyDescent="0.3">
      <c r="B57" s="5"/>
      <c r="C57" s="6"/>
      <c r="D57" s="7"/>
      <c r="E57" s="56"/>
      <c r="F57" s="56"/>
      <c r="G57" s="56"/>
      <c r="H57" s="56"/>
      <c r="I57" s="8"/>
    </row>
    <row r="58" spans="2:9" ht="9" customHeight="1" x14ac:dyDescent="0.3">
      <c r="B58" s="5"/>
      <c r="C58" s="6"/>
      <c r="D58" s="7"/>
      <c r="E58" s="56"/>
      <c r="F58" s="56"/>
      <c r="G58" s="56"/>
      <c r="H58" s="5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8" t="str">
        <f>IF(Paramètres!C9&lt;&gt;"",Paramètres!C9,"")</f>
        <v>Lot n°6</v>
      </c>
      <c r="F60" s="58"/>
      <c r="G60" s="58"/>
      <c r="H60" s="58"/>
      <c r="I60" s="8"/>
    </row>
    <row r="61" spans="2:9" ht="9" customHeight="1" x14ac:dyDescent="0.3">
      <c r="B61" s="5"/>
      <c r="C61" s="6"/>
      <c r="D61" s="7"/>
      <c r="E61" s="58"/>
      <c r="F61" s="58"/>
      <c r="G61" s="58"/>
      <c r="H61" s="58"/>
      <c r="I61" s="8"/>
    </row>
    <row r="62" spans="2:9" ht="9" customHeight="1" x14ac:dyDescent="0.3">
      <c r="B62" s="5"/>
      <c r="C62" s="6"/>
      <c r="D62" s="7"/>
      <c r="E62" s="58"/>
      <c r="F62" s="58"/>
      <c r="G62" s="58"/>
      <c r="H62" s="58"/>
      <c r="I62" s="8"/>
    </row>
    <row r="63" spans="2:9" ht="9" customHeight="1" x14ac:dyDescent="0.3">
      <c r="B63" s="5"/>
      <c r="C63" s="6"/>
      <c r="D63" s="7"/>
      <c r="E63" s="58" t="str">
        <f>IF(Paramètres!C11&lt;&gt;"",Paramètres!C11,"")</f>
        <v>CARRELAGE - FAÏENCE</v>
      </c>
      <c r="F63" s="58"/>
      <c r="G63" s="58"/>
      <c r="H63" s="58"/>
      <c r="I63" s="8"/>
    </row>
    <row r="64" spans="2:9" ht="9" customHeight="1" x14ac:dyDescent="0.3">
      <c r="B64" s="5"/>
      <c r="C64" s="6"/>
      <c r="D64" s="7"/>
      <c r="E64" s="58"/>
      <c r="F64" s="58"/>
      <c r="G64" s="58"/>
      <c r="H64" s="58"/>
      <c r="I64" s="8"/>
    </row>
    <row r="65" spans="2:9" ht="9" customHeight="1" x14ac:dyDescent="0.3">
      <c r="B65" s="5"/>
      <c r="C65" s="6"/>
      <c r="D65" s="7"/>
      <c r="E65" s="58"/>
      <c r="F65" s="58"/>
      <c r="G65" s="58"/>
      <c r="H65" s="58"/>
      <c r="I65" s="8"/>
    </row>
    <row r="66" spans="2:9" ht="9" customHeight="1" x14ac:dyDescent="0.3">
      <c r="B66" s="5"/>
      <c r="C66" s="6"/>
      <c r="D66" s="7"/>
      <c r="E66" s="58"/>
      <c r="F66" s="58"/>
      <c r="G66" s="58"/>
      <c r="H66" s="58"/>
      <c r="I66" s="8"/>
    </row>
    <row r="67" spans="2:9" ht="9" customHeight="1" x14ac:dyDescent="0.3">
      <c r="B67" s="5"/>
      <c r="C67" s="6"/>
      <c r="D67" s="7"/>
      <c r="E67" s="58"/>
      <c r="F67" s="58"/>
      <c r="G67" s="58"/>
      <c r="H67" s="58"/>
      <c r="I67" s="8"/>
    </row>
    <row r="68" spans="2:9" ht="9" customHeight="1" x14ac:dyDescent="0.3">
      <c r="B68" s="5"/>
      <c r="C68" s="6"/>
      <c r="D68" s="7"/>
      <c r="E68" s="58"/>
      <c r="F68" s="58"/>
      <c r="G68" s="58"/>
      <c r="H68" s="58"/>
      <c r="I68" s="8"/>
    </row>
    <row r="69" spans="2:9" ht="9" customHeight="1" x14ac:dyDescent="0.3">
      <c r="B69" s="5"/>
      <c r="C69" s="6"/>
      <c r="D69" s="7"/>
      <c r="E69" s="58"/>
      <c r="F69" s="58"/>
      <c r="G69" s="58"/>
      <c r="H69" s="58"/>
      <c r="I69" s="8"/>
    </row>
    <row r="70" spans="2:9" ht="9" customHeight="1" x14ac:dyDescent="0.3">
      <c r="B70" s="5"/>
      <c r="C70" s="6"/>
      <c r="D70" s="7"/>
      <c r="E70" s="59" t="str">
        <f>IF(Paramètres!C3&lt;&gt;"",Paramètres!C3,"")</f>
        <v>DPGF</v>
      </c>
      <c r="F70" s="60"/>
      <c r="G70" s="60"/>
      <c r="H70" s="61"/>
      <c r="I70" s="8"/>
    </row>
    <row r="71" spans="2:9" ht="9" customHeight="1" x14ac:dyDescent="0.3">
      <c r="B71" s="71"/>
      <c r="C71" s="69" t="s">
        <v>6</v>
      </c>
      <c r="D71" s="7"/>
      <c r="E71" s="62"/>
      <c r="F71" s="57"/>
      <c r="G71" s="57"/>
      <c r="H71" s="63"/>
      <c r="I71" s="8"/>
    </row>
    <row r="72" spans="2:9" ht="9" customHeight="1" x14ac:dyDescent="0.3">
      <c r="B72" s="71"/>
      <c r="C72" s="70"/>
      <c r="D72" s="7"/>
      <c r="E72" s="62"/>
      <c r="F72" s="57"/>
      <c r="G72" s="57"/>
      <c r="H72" s="63"/>
      <c r="I72" s="8"/>
    </row>
    <row r="73" spans="2:9" ht="9" customHeight="1" x14ac:dyDescent="0.3">
      <c r="B73" s="71"/>
      <c r="C73" s="70"/>
      <c r="D73" s="7"/>
      <c r="E73" s="62"/>
      <c r="F73" s="57"/>
      <c r="G73" s="57"/>
      <c r="H73" s="63"/>
      <c r="I73" s="8"/>
    </row>
    <row r="74" spans="2:9" ht="9" customHeight="1" x14ac:dyDescent="0.3">
      <c r="B74" s="71"/>
      <c r="C74" s="70"/>
      <c r="D74" s="7"/>
      <c r="E74" s="62"/>
      <c r="F74" s="57"/>
      <c r="G74" s="57"/>
      <c r="H74" s="63"/>
      <c r="I74" s="8"/>
    </row>
    <row r="75" spans="2:9" ht="9" customHeight="1" x14ac:dyDescent="0.3">
      <c r="B75" s="71"/>
      <c r="C75" s="70"/>
      <c r="D75" s="7"/>
      <c r="E75" s="62"/>
      <c r="F75" s="57"/>
      <c r="G75" s="57"/>
      <c r="H75" s="63"/>
      <c r="I75" s="8"/>
    </row>
    <row r="76" spans="2:9" ht="9" customHeight="1" x14ac:dyDescent="0.3">
      <c r="B76" s="71"/>
      <c r="C76" s="70"/>
      <c r="D76" s="7"/>
      <c r="E76" s="64"/>
      <c r="F76" s="65"/>
      <c r="G76" s="65"/>
      <c r="H76" s="66"/>
      <c r="I76" s="8"/>
    </row>
    <row r="77" spans="2:9" ht="9" customHeight="1" x14ac:dyDescent="0.3">
      <c r="B77" s="71"/>
      <c r="C77" s="70"/>
      <c r="D77" s="7"/>
      <c r="E77" s="7"/>
      <c r="F77" s="7"/>
      <c r="G77" s="7"/>
      <c r="H77" s="7"/>
      <c r="I77" s="8"/>
    </row>
    <row r="78" spans="2:9" ht="9" customHeight="1" x14ac:dyDescent="0.3">
      <c r="B78" s="71"/>
      <c r="C78" s="69" t="s">
        <v>5</v>
      </c>
      <c r="D78" s="7"/>
      <c r="E78" s="7"/>
      <c r="F78" s="67" t="s">
        <v>0</v>
      </c>
      <c r="G78" s="67" t="str">
        <f>IF(Paramètres!C7&lt;&gt;"",Paramètres!C7,"")</f>
        <v>2406SASNC035</v>
      </c>
      <c r="H78" s="7"/>
      <c r="I78" s="8"/>
    </row>
    <row r="79" spans="2:9" ht="9" customHeight="1" x14ac:dyDescent="0.3">
      <c r="B79" s="71"/>
      <c r="C79" s="70"/>
      <c r="D79" s="7"/>
      <c r="E79" s="7"/>
      <c r="F79" s="67"/>
      <c r="G79" s="67"/>
      <c r="H79" s="7"/>
      <c r="I79" s="8"/>
    </row>
    <row r="80" spans="2:9" ht="9" customHeight="1" x14ac:dyDescent="0.3">
      <c r="B80" s="71"/>
      <c r="C80" s="70"/>
      <c r="D80" s="7"/>
      <c r="E80" s="7"/>
      <c r="F80" s="67" t="s">
        <v>1</v>
      </c>
      <c r="G80" s="67" t="str">
        <f>IF(Paramètres!C13&lt;&gt;"",Paramètres!C13,"")</f>
        <v>26/04/2025</v>
      </c>
      <c r="H80" s="7"/>
      <c r="I80" s="8"/>
    </row>
    <row r="81" spans="2:9" ht="9" customHeight="1" x14ac:dyDescent="0.3">
      <c r="B81" s="71"/>
      <c r="C81" s="70"/>
      <c r="D81" s="7"/>
      <c r="E81" s="7"/>
      <c r="F81" s="67"/>
      <c r="G81" s="67"/>
      <c r="H81" s="7"/>
      <c r="I81" s="8"/>
    </row>
    <row r="82" spans="2:9" ht="9" customHeight="1" x14ac:dyDescent="0.3">
      <c r="B82" s="71"/>
      <c r="C82" s="70"/>
      <c r="D82" s="7"/>
      <c r="E82" s="7"/>
      <c r="F82" s="67" t="s">
        <v>2</v>
      </c>
      <c r="G82" s="67" t="str">
        <f>IF(Paramètres!C15&lt;&gt;"",Paramètres!C15,"")</f>
        <v>DCE</v>
      </c>
      <c r="H82" s="7"/>
      <c r="I82" s="8"/>
    </row>
    <row r="83" spans="2:9" ht="9" customHeight="1" x14ac:dyDescent="0.3">
      <c r="B83" s="71"/>
      <c r="C83" s="70"/>
      <c r="D83" s="7"/>
      <c r="E83" s="7"/>
      <c r="F83" s="67"/>
      <c r="G83" s="67"/>
      <c r="H83" s="7"/>
      <c r="I83" s="8"/>
    </row>
    <row r="84" spans="2:9" ht="9" customHeight="1" x14ac:dyDescent="0.3">
      <c r="B84" s="71"/>
      <c r="C84" s="70"/>
      <c r="D84" s="7"/>
      <c r="E84" s="7"/>
      <c r="F84" s="67" t="s">
        <v>3</v>
      </c>
      <c r="G84" s="6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7"/>
      <c r="G85" s="6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04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2" t="s">
        <v>25</v>
      </c>
      <c r="D3" s="72"/>
      <c r="E3" s="7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3" t="s">
        <v>38</v>
      </c>
      <c r="D4" s="73"/>
      <c r="E4" s="73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4" t="s">
        <v>40</v>
      </c>
      <c r="D7" s="74"/>
      <c r="E7" s="74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5" t="s">
        <v>42</v>
      </c>
      <c r="D8" s="75"/>
      <c r="E8" s="75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6" t="s">
        <v>44</v>
      </c>
      <c r="D9" s="77"/>
      <c r="E9" s="77"/>
      <c r="F9" s="23" t="s">
        <v>11</v>
      </c>
      <c r="G9" s="24">
        <f>ROUND(SUM(G10:G13), 2 )</f>
        <v>44.24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 t="str">
        <f>IF(H9= "", "", 1032)</f>
        <v/>
      </c>
    </row>
    <row r="10" spans="1:17" hidden="1" x14ac:dyDescent="0.3">
      <c r="A10" s="28" t="s">
        <v>46</v>
      </c>
      <c r="B10" s="22"/>
      <c r="C10" s="78" t="s">
        <v>45</v>
      </c>
      <c r="D10" s="78"/>
      <c r="E10" s="78"/>
      <c r="F10" s="78"/>
      <c r="G10" s="29">
        <v>14.24</v>
      </c>
      <c r="H10" s="30"/>
      <c r="J10" s="22"/>
    </row>
    <row r="11" spans="1:17" hidden="1" x14ac:dyDescent="0.3">
      <c r="A11" s="28" t="s">
        <v>48</v>
      </c>
      <c r="B11" s="22"/>
      <c r="C11" s="78" t="s">
        <v>47</v>
      </c>
      <c r="D11" s="78"/>
      <c r="E11" s="78"/>
      <c r="F11" s="78"/>
      <c r="G11" s="29">
        <v>12</v>
      </c>
      <c r="H11" s="30"/>
      <c r="J11" s="22"/>
    </row>
    <row r="12" spans="1:17" hidden="1" x14ac:dyDescent="0.3">
      <c r="A12" s="28" t="s">
        <v>50</v>
      </c>
      <c r="B12" s="22"/>
      <c r="C12" s="78" t="s">
        <v>49</v>
      </c>
      <c r="D12" s="78"/>
      <c r="E12" s="78"/>
      <c r="F12" s="78"/>
      <c r="G12" s="29">
        <v>12</v>
      </c>
      <c r="H12" s="30"/>
      <c r="J12" s="22"/>
    </row>
    <row r="13" spans="1:17" hidden="1" x14ac:dyDescent="0.3">
      <c r="A13" s="28" t="s">
        <v>52</v>
      </c>
      <c r="B13" s="22"/>
      <c r="C13" s="78" t="s">
        <v>51</v>
      </c>
      <c r="D13" s="78"/>
      <c r="E13" s="78"/>
      <c r="F13" s="78"/>
      <c r="G13" s="29">
        <v>6</v>
      </c>
      <c r="H13" s="30"/>
      <c r="J13" s="22"/>
    </row>
    <row r="14" spans="1:17" hidden="1" x14ac:dyDescent="0.3">
      <c r="G14" s="31">
        <f>G10</f>
        <v>14.24</v>
      </c>
      <c r="H14" s="31" t="str">
        <f>IF(H10= "", "", H10)</f>
        <v/>
      </c>
      <c r="J14" s="31">
        <f>IF(AND(G14= "",H14= ""), 0, ROUND(ROUND(I9, 2) * ROUND(IF(H14="",G14,H14),  2), 2))</f>
        <v>0</v>
      </c>
      <c r="K14" s="7">
        <f>K9</f>
        <v>0</v>
      </c>
      <c r="Q14" s="7">
        <f>IF(H9= "", 17657, "")</f>
        <v>17657</v>
      </c>
    </row>
    <row r="15" spans="1:17" hidden="1" x14ac:dyDescent="0.3">
      <c r="G15" s="31">
        <f>G11</f>
        <v>12</v>
      </c>
      <c r="H15" s="31" t="str">
        <f>IF(H11= "", "", H11)</f>
        <v/>
      </c>
      <c r="J15" s="31">
        <f>IF(AND(G15= "",H15= ""), 0, ROUND(ROUND(I9, 2) * ROUND(IF(H15="",G15,H15),  2), 2))</f>
        <v>0</v>
      </c>
      <c r="K15" s="7">
        <f>K9</f>
        <v>0</v>
      </c>
      <c r="Q15" s="7">
        <f>IF(H9= "", 17657, "")</f>
        <v>17657</v>
      </c>
    </row>
    <row r="16" spans="1:17" hidden="1" x14ac:dyDescent="0.3">
      <c r="G16" s="31">
        <f>G12</f>
        <v>12</v>
      </c>
      <c r="H16" s="31" t="str">
        <f>IF(H12= "", "", H12)</f>
        <v/>
      </c>
      <c r="J16" s="31">
        <f>IF(AND(G16= "",H16= ""), 0, ROUND(ROUND(I9, 2) * ROUND(IF(H16="",G16,H16),  2), 2))</f>
        <v>0</v>
      </c>
      <c r="K16" s="7">
        <f>K9</f>
        <v>0</v>
      </c>
      <c r="Q16" s="7">
        <f>IF(H9= "", 17657, "")</f>
        <v>17657</v>
      </c>
    </row>
    <row r="17" spans="1:17" hidden="1" x14ac:dyDescent="0.3">
      <c r="G17" s="31">
        <f>G13</f>
        <v>6</v>
      </c>
      <c r="H17" s="31" t="str">
        <f>IF(H13= "", "", H13)</f>
        <v/>
      </c>
      <c r="J17" s="31">
        <f>IF(AND(G17= "",H17= ""), 0, ROUND(ROUND(I9, 2) * ROUND(IF(H17="",G17,H17),  2), 2))</f>
        <v>0</v>
      </c>
      <c r="K17" s="7">
        <f>K9</f>
        <v>0</v>
      </c>
      <c r="Q17" s="7">
        <f>IF(H9= "", 17657, "")</f>
        <v>17657</v>
      </c>
    </row>
    <row r="18" spans="1:17" hidden="1" x14ac:dyDescent="0.3">
      <c r="A18" s="7" t="s">
        <v>53</v>
      </c>
    </row>
    <row r="19" spans="1:17" hidden="1" x14ac:dyDescent="0.3">
      <c r="A19" s="7" t="s">
        <v>53</v>
      </c>
    </row>
    <row r="20" spans="1:17" hidden="1" x14ac:dyDescent="0.3">
      <c r="A20" s="7" t="s">
        <v>53</v>
      </c>
    </row>
    <row r="21" spans="1:17" hidden="1" x14ac:dyDescent="0.3">
      <c r="A21" s="7" t="s">
        <v>53</v>
      </c>
    </row>
    <row r="22" spans="1:17" hidden="1" x14ac:dyDescent="0.3">
      <c r="A22" s="7" t="s">
        <v>53</v>
      </c>
    </row>
    <row r="23" spans="1:17" x14ac:dyDescent="0.3">
      <c r="A23" s="7" t="s">
        <v>54</v>
      </c>
      <c r="B23" s="21"/>
      <c r="C23" s="7" t="s">
        <v>55</v>
      </c>
      <c r="G23" s="32">
        <v>8</v>
      </c>
      <c r="I23" s="33" t="s">
        <v>56</v>
      </c>
      <c r="J23" s="22"/>
    </row>
    <row r="24" spans="1:17" ht="40.799999999999997" hidden="1" x14ac:dyDescent="0.3">
      <c r="A24" s="7" t="s">
        <v>57</v>
      </c>
    </row>
    <row r="25" spans="1:17" x14ac:dyDescent="0.3">
      <c r="A25" s="7" t="s">
        <v>54</v>
      </c>
      <c r="B25" s="21"/>
      <c r="C25" s="7" t="s">
        <v>58</v>
      </c>
      <c r="G25" s="32">
        <v>12</v>
      </c>
      <c r="I25" s="33" t="s">
        <v>56</v>
      </c>
      <c r="J25" s="22"/>
    </row>
    <row r="26" spans="1:17" ht="40.799999999999997" hidden="1" x14ac:dyDescent="0.3">
      <c r="A26" s="7" t="s">
        <v>59</v>
      </c>
    </row>
    <row r="27" spans="1:17" ht="22.8" customHeight="1" x14ac:dyDescent="0.3">
      <c r="A27" s="7" t="s">
        <v>54</v>
      </c>
      <c r="B27" s="21"/>
      <c r="C27" s="7" t="s">
        <v>60</v>
      </c>
      <c r="G27" s="32">
        <v>6.24</v>
      </c>
      <c r="I27" s="33" t="s">
        <v>56</v>
      </c>
      <c r="J27" s="22"/>
    </row>
    <row r="28" spans="1:17" ht="40.799999999999997" hidden="1" x14ac:dyDescent="0.3">
      <c r="A28" s="7" t="s">
        <v>57</v>
      </c>
    </row>
    <row r="29" spans="1:17" x14ac:dyDescent="0.3">
      <c r="A29" s="7" t="s">
        <v>54</v>
      </c>
      <c r="B29" s="21"/>
      <c r="C29" s="7" t="s">
        <v>61</v>
      </c>
      <c r="G29" s="32">
        <v>12</v>
      </c>
      <c r="I29" s="33" t="s">
        <v>56</v>
      </c>
      <c r="J29" s="22"/>
    </row>
    <row r="30" spans="1:17" ht="61.2" hidden="1" x14ac:dyDescent="0.3">
      <c r="A30" s="7" t="s">
        <v>62</v>
      </c>
    </row>
    <row r="31" spans="1:17" x14ac:dyDescent="0.3">
      <c r="A31" s="7" t="s">
        <v>54</v>
      </c>
      <c r="B31" s="21"/>
      <c r="C31" s="7" t="s">
        <v>63</v>
      </c>
      <c r="G31" s="32">
        <v>6</v>
      </c>
      <c r="I31" s="33" t="s">
        <v>56</v>
      </c>
      <c r="J31" s="22"/>
    </row>
    <row r="32" spans="1:17" ht="51" hidden="1" x14ac:dyDescent="0.3">
      <c r="A32" s="7" t="s">
        <v>64</v>
      </c>
    </row>
    <row r="33" spans="1:17" hidden="1" x14ac:dyDescent="0.3">
      <c r="A33" s="7" t="s">
        <v>65</v>
      </c>
    </row>
    <row r="34" spans="1:17" x14ac:dyDescent="0.3">
      <c r="A34" s="7" t="s">
        <v>66</v>
      </c>
      <c r="B34" s="34"/>
      <c r="C34" s="79" t="s">
        <v>67</v>
      </c>
      <c r="D34" s="79"/>
      <c r="E34" s="79"/>
      <c r="F34" s="79"/>
      <c r="G34" s="79"/>
      <c r="H34" s="79"/>
      <c r="I34" s="79"/>
      <c r="J34" s="34"/>
    </row>
    <row r="35" spans="1:17" hidden="1" x14ac:dyDescent="0.3">
      <c r="A35" s="7" t="s">
        <v>68</v>
      </c>
    </row>
    <row r="36" spans="1:17" x14ac:dyDescent="0.3">
      <c r="A36" s="7">
        <v>9</v>
      </c>
      <c r="B36" s="21" t="s">
        <v>69</v>
      </c>
      <c r="C36" s="76" t="s">
        <v>70</v>
      </c>
      <c r="D36" s="77"/>
      <c r="E36" s="77"/>
      <c r="F36" s="23" t="s">
        <v>11</v>
      </c>
      <c r="G36" s="24">
        <f>ROUND(SUM(G37:G39), 2 )</f>
        <v>30</v>
      </c>
      <c r="H36" s="24"/>
      <c r="I36" s="25"/>
      <c r="J36" s="26">
        <f>IF(AND(G36= "",H36= ""), 0, ROUND(ROUND(I36, 2) * ROUND(IF(H36="",G36,H36),  2), 2))</f>
        <v>0</v>
      </c>
      <c r="K36" s="7"/>
      <c r="M36" s="27">
        <v>0.2</v>
      </c>
      <c r="Q36" s="7" t="str">
        <f>IF(H36= "", "", 1032)</f>
        <v/>
      </c>
    </row>
    <row r="37" spans="1:17" hidden="1" x14ac:dyDescent="0.3">
      <c r="A37" s="28" t="s">
        <v>48</v>
      </c>
      <c r="B37" s="22"/>
      <c r="C37" s="78" t="s">
        <v>47</v>
      </c>
      <c r="D37" s="78"/>
      <c r="E37" s="78"/>
      <c r="F37" s="78"/>
      <c r="G37" s="29">
        <v>12</v>
      </c>
      <c r="H37" s="30"/>
      <c r="J37" s="22"/>
    </row>
    <row r="38" spans="1:17" hidden="1" x14ac:dyDescent="0.3">
      <c r="A38" s="28" t="s">
        <v>50</v>
      </c>
      <c r="B38" s="22"/>
      <c r="C38" s="78" t="s">
        <v>49</v>
      </c>
      <c r="D38" s="78"/>
      <c r="E38" s="78"/>
      <c r="F38" s="78"/>
      <c r="G38" s="29">
        <v>12</v>
      </c>
      <c r="H38" s="30"/>
      <c r="J38" s="22"/>
    </row>
    <row r="39" spans="1:17" hidden="1" x14ac:dyDescent="0.3">
      <c r="A39" s="28" t="s">
        <v>52</v>
      </c>
      <c r="B39" s="22"/>
      <c r="C39" s="78" t="s">
        <v>51</v>
      </c>
      <c r="D39" s="78"/>
      <c r="E39" s="78"/>
      <c r="F39" s="78"/>
      <c r="G39" s="29">
        <v>6</v>
      </c>
      <c r="H39" s="30"/>
      <c r="J39" s="22"/>
    </row>
    <row r="40" spans="1:17" hidden="1" x14ac:dyDescent="0.3">
      <c r="G40" s="31">
        <f>G37</f>
        <v>12</v>
      </c>
      <c r="H40" s="31" t="str">
        <f>IF(H37= "", "", H37)</f>
        <v/>
      </c>
      <c r="J40" s="31">
        <f>IF(AND(G40= "",H40= ""), 0, ROUND(ROUND(I36, 2) * ROUND(IF(H40="",G40,H40),  2), 2))</f>
        <v>0</v>
      </c>
      <c r="K40" s="7">
        <f>K36</f>
        <v>0</v>
      </c>
      <c r="Q40" s="7">
        <f>IF(H36= "", 17657, "")</f>
        <v>17657</v>
      </c>
    </row>
    <row r="41" spans="1:17" hidden="1" x14ac:dyDescent="0.3">
      <c r="G41" s="31">
        <f>G38</f>
        <v>12</v>
      </c>
      <c r="H41" s="31" t="str">
        <f>IF(H38= "", "", H38)</f>
        <v/>
      </c>
      <c r="J41" s="31">
        <f>IF(AND(G41= "",H41= ""), 0, ROUND(ROUND(I36, 2) * ROUND(IF(H41="",G41,H41),  2), 2))</f>
        <v>0</v>
      </c>
      <c r="K41" s="7">
        <f>K36</f>
        <v>0</v>
      </c>
      <c r="Q41" s="7">
        <f>IF(H36= "", 17657, "")</f>
        <v>17657</v>
      </c>
    </row>
    <row r="42" spans="1:17" hidden="1" x14ac:dyDescent="0.3">
      <c r="G42" s="31">
        <f>G39</f>
        <v>6</v>
      </c>
      <c r="H42" s="31" t="str">
        <f>IF(H39= "", "", H39)</f>
        <v/>
      </c>
      <c r="J42" s="31">
        <f>IF(AND(G42= "",H42= ""), 0, ROUND(ROUND(I36, 2) * ROUND(IF(H42="",G42,H42),  2), 2))</f>
        <v>0</v>
      </c>
      <c r="K42" s="7">
        <f>K36</f>
        <v>0</v>
      </c>
      <c r="Q42" s="7">
        <f>IF(H36= "", 17657, "")</f>
        <v>17657</v>
      </c>
    </row>
    <row r="43" spans="1:17" x14ac:dyDescent="0.3">
      <c r="A43" s="7" t="s">
        <v>54</v>
      </c>
      <c r="B43" s="21"/>
      <c r="C43" s="7" t="s">
        <v>58</v>
      </c>
      <c r="G43" s="32">
        <v>12</v>
      </c>
      <c r="I43" s="33" t="s">
        <v>56</v>
      </c>
      <c r="J43" s="22"/>
    </row>
    <row r="44" spans="1:17" ht="40.799999999999997" hidden="1" x14ac:dyDescent="0.3">
      <c r="A44" s="7" t="s">
        <v>59</v>
      </c>
    </row>
    <row r="45" spans="1:17" hidden="1" x14ac:dyDescent="0.3">
      <c r="A45" s="7" t="s">
        <v>53</v>
      </c>
    </row>
    <row r="46" spans="1:17" hidden="1" x14ac:dyDescent="0.3">
      <c r="A46" s="7" t="s">
        <v>53</v>
      </c>
    </row>
    <row r="47" spans="1:17" hidden="1" x14ac:dyDescent="0.3">
      <c r="A47" s="7" t="s">
        <v>53</v>
      </c>
    </row>
    <row r="48" spans="1:17" x14ac:dyDescent="0.3">
      <c r="A48" s="7" t="s">
        <v>54</v>
      </c>
      <c r="B48" s="21"/>
      <c r="C48" s="7" t="s">
        <v>61</v>
      </c>
      <c r="G48" s="32">
        <v>12</v>
      </c>
      <c r="I48" s="33" t="s">
        <v>56</v>
      </c>
      <c r="J48" s="22"/>
    </row>
    <row r="49" spans="1:17" ht="61.2" hidden="1" x14ac:dyDescent="0.3">
      <c r="A49" s="7" t="s">
        <v>62</v>
      </c>
    </row>
    <row r="50" spans="1:17" x14ac:dyDescent="0.3">
      <c r="A50" s="7" t="s">
        <v>54</v>
      </c>
      <c r="B50" s="21"/>
      <c r="C50" s="7" t="s">
        <v>63</v>
      </c>
      <c r="G50" s="32">
        <v>6</v>
      </c>
      <c r="I50" s="33" t="s">
        <v>56</v>
      </c>
      <c r="J50" s="22"/>
    </row>
    <row r="51" spans="1:17" ht="51" hidden="1" x14ac:dyDescent="0.3">
      <c r="A51" s="7" t="s">
        <v>64</v>
      </c>
    </row>
    <row r="52" spans="1:17" hidden="1" x14ac:dyDescent="0.3">
      <c r="A52" s="7" t="s">
        <v>65</v>
      </c>
    </row>
    <row r="53" spans="1:17" x14ac:dyDescent="0.3">
      <c r="A53" s="7" t="s">
        <v>66</v>
      </c>
      <c r="B53" s="34"/>
      <c r="C53" s="79" t="s">
        <v>67</v>
      </c>
      <c r="D53" s="79"/>
      <c r="E53" s="79"/>
      <c r="F53" s="79"/>
      <c r="G53" s="79"/>
      <c r="H53" s="79"/>
      <c r="I53" s="79"/>
      <c r="J53" s="34"/>
    </row>
    <row r="54" spans="1:17" hidden="1" x14ac:dyDescent="0.3">
      <c r="A54" s="7" t="s">
        <v>68</v>
      </c>
    </row>
    <row r="55" spans="1:17" hidden="1" x14ac:dyDescent="0.3">
      <c r="A55" s="7" t="s">
        <v>71</v>
      </c>
    </row>
    <row r="56" spans="1:17" ht="18" customHeight="1" x14ac:dyDescent="0.3">
      <c r="A56" s="7">
        <v>4</v>
      </c>
      <c r="B56" s="16" t="s">
        <v>72</v>
      </c>
      <c r="C56" s="75" t="s">
        <v>73</v>
      </c>
      <c r="D56" s="75"/>
      <c r="E56" s="75"/>
      <c r="F56" s="19"/>
      <c r="G56" s="19"/>
      <c r="H56" s="19"/>
      <c r="I56" s="19"/>
      <c r="J56" s="20"/>
      <c r="K56" s="7"/>
    </row>
    <row r="57" spans="1:17" ht="16.95" customHeight="1" x14ac:dyDescent="0.3">
      <c r="A57" s="7">
        <v>5</v>
      </c>
      <c r="B57" s="16" t="s">
        <v>74</v>
      </c>
      <c r="C57" s="80" t="s">
        <v>73</v>
      </c>
      <c r="D57" s="80"/>
      <c r="E57" s="80"/>
      <c r="F57" s="35"/>
      <c r="G57" s="35"/>
      <c r="H57" s="35"/>
      <c r="I57" s="35"/>
      <c r="J57" s="36"/>
      <c r="K57" s="7"/>
    </row>
    <row r="58" spans="1:17" x14ac:dyDescent="0.3">
      <c r="A58" s="7">
        <v>9</v>
      </c>
      <c r="B58" s="21" t="s">
        <v>75</v>
      </c>
      <c r="C58" s="76" t="s">
        <v>76</v>
      </c>
      <c r="D58" s="77"/>
      <c r="E58" s="77"/>
      <c r="F58" s="23" t="s">
        <v>11</v>
      </c>
      <c r="G58" s="24">
        <f>ROUND(SUM(G59:G62), 2 )</f>
        <v>44.24</v>
      </c>
      <c r="H58" s="24"/>
      <c r="I58" s="25"/>
      <c r="J58" s="26">
        <f>IF(AND(G58= "",H58= ""), 0, ROUND(ROUND(I58, 2) * ROUND(IF(H58="",G58,H58),  2), 2))</f>
        <v>0</v>
      </c>
      <c r="K58" s="7"/>
      <c r="M58" s="27">
        <v>0.2</v>
      </c>
      <c r="Q58" s="7" t="str">
        <f>IF(H58= "", "", 1032)</f>
        <v/>
      </c>
    </row>
    <row r="59" spans="1:17" hidden="1" x14ac:dyDescent="0.3">
      <c r="A59" s="28" t="s">
        <v>46</v>
      </c>
      <c r="B59" s="22"/>
      <c r="C59" s="78" t="s">
        <v>45</v>
      </c>
      <c r="D59" s="78"/>
      <c r="E59" s="78"/>
      <c r="F59" s="78"/>
      <c r="G59" s="29">
        <v>14.24</v>
      </c>
      <c r="H59" s="30"/>
      <c r="J59" s="22"/>
    </row>
    <row r="60" spans="1:17" hidden="1" x14ac:dyDescent="0.3">
      <c r="A60" s="28" t="s">
        <v>48</v>
      </c>
      <c r="B60" s="22"/>
      <c r="C60" s="78" t="s">
        <v>47</v>
      </c>
      <c r="D60" s="78"/>
      <c r="E60" s="78"/>
      <c r="F60" s="78"/>
      <c r="G60" s="29">
        <v>12</v>
      </c>
      <c r="H60" s="30"/>
      <c r="J60" s="22"/>
    </row>
    <row r="61" spans="1:17" hidden="1" x14ac:dyDescent="0.3">
      <c r="A61" s="28" t="s">
        <v>50</v>
      </c>
      <c r="B61" s="22"/>
      <c r="C61" s="78" t="s">
        <v>49</v>
      </c>
      <c r="D61" s="78"/>
      <c r="E61" s="78"/>
      <c r="F61" s="78"/>
      <c r="G61" s="29">
        <v>12</v>
      </c>
      <c r="H61" s="30"/>
      <c r="J61" s="22"/>
    </row>
    <row r="62" spans="1:17" hidden="1" x14ac:dyDescent="0.3">
      <c r="A62" s="28" t="s">
        <v>52</v>
      </c>
      <c r="B62" s="22"/>
      <c r="C62" s="78" t="s">
        <v>51</v>
      </c>
      <c r="D62" s="78"/>
      <c r="E62" s="78"/>
      <c r="F62" s="78"/>
      <c r="G62" s="29">
        <v>6</v>
      </c>
      <c r="H62" s="30"/>
      <c r="J62" s="22"/>
    </row>
    <row r="63" spans="1:17" hidden="1" x14ac:dyDescent="0.3">
      <c r="G63" s="31">
        <f>G59</f>
        <v>14.24</v>
      </c>
      <c r="H63" s="31" t="str">
        <f>IF(H59= "", "", H59)</f>
        <v/>
      </c>
      <c r="J63" s="31">
        <f>IF(AND(G63= "",H63= ""), 0, ROUND(ROUND(I58, 2) * ROUND(IF(H63="",G63,H63),  2), 2))</f>
        <v>0</v>
      </c>
      <c r="K63" s="7">
        <f>K58</f>
        <v>0</v>
      </c>
      <c r="Q63" s="7">
        <f>IF(H58= "", 17657, "")</f>
        <v>17657</v>
      </c>
    </row>
    <row r="64" spans="1:17" hidden="1" x14ac:dyDescent="0.3">
      <c r="G64" s="31">
        <f>G60</f>
        <v>12</v>
      </c>
      <c r="H64" s="31" t="str">
        <f>IF(H60= "", "", H60)</f>
        <v/>
      </c>
      <c r="J64" s="31">
        <f>IF(AND(G64= "",H64= ""), 0, ROUND(ROUND(I58, 2) * ROUND(IF(H64="",G64,H64),  2), 2))</f>
        <v>0</v>
      </c>
      <c r="K64" s="7">
        <f>K58</f>
        <v>0</v>
      </c>
      <c r="Q64" s="7">
        <f>IF(H58= "", 17657, "")</f>
        <v>17657</v>
      </c>
    </row>
    <row r="65" spans="1:17" hidden="1" x14ac:dyDescent="0.3">
      <c r="G65" s="31">
        <f>G61</f>
        <v>12</v>
      </c>
      <c r="H65" s="31" t="str">
        <f>IF(H61= "", "", H61)</f>
        <v/>
      </c>
      <c r="J65" s="31">
        <f>IF(AND(G65= "",H65= ""), 0, ROUND(ROUND(I58, 2) * ROUND(IF(H65="",G65,H65),  2), 2))</f>
        <v>0</v>
      </c>
      <c r="K65" s="7">
        <f>K58</f>
        <v>0</v>
      </c>
      <c r="Q65" s="7">
        <f>IF(H58= "", 17657, "")</f>
        <v>17657</v>
      </c>
    </row>
    <row r="66" spans="1:17" hidden="1" x14ac:dyDescent="0.3">
      <c r="G66" s="31">
        <f>G62</f>
        <v>6</v>
      </c>
      <c r="H66" s="31" t="str">
        <f>IF(H62= "", "", H62)</f>
        <v/>
      </c>
      <c r="J66" s="31">
        <f>IF(AND(G66= "",H66= ""), 0, ROUND(ROUND(I58, 2) * ROUND(IF(H66="",G66,H66),  2), 2))</f>
        <v>0</v>
      </c>
      <c r="K66" s="7">
        <f>K58</f>
        <v>0</v>
      </c>
      <c r="Q66" s="7">
        <f>IF(H58= "", 17657, "")</f>
        <v>17657</v>
      </c>
    </row>
    <row r="67" spans="1:17" ht="22.8" customHeight="1" x14ac:dyDescent="0.3">
      <c r="A67" s="7" t="s">
        <v>54</v>
      </c>
      <c r="B67" s="21"/>
      <c r="C67" s="7" t="s">
        <v>77</v>
      </c>
      <c r="G67" s="32">
        <v>8</v>
      </c>
      <c r="I67" s="33" t="s">
        <v>56</v>
      </c>
      <c r="J67" s="22"/>
    </row>
    <row r="68" spans="1:17" ht="40.799999999999997" hidden="1" x14ac:dyDescent="0.3">
      <c r="A68" s="7" t="s">
        <v>57</v>
      </c>
    </row>
    <row r="69" spans="1:17" x14ac:dyDescent="0.3">
      <c r="A69" s="7" t="s">
        <v>54</v>
      </c>
      <c r="B69" s="21"/>
      <c r="C69" s="7" t="s">
        <v>58</v>
      </c>
      <c r="G69" s="32">
        <v>12</v>
      </c>
      <c r="I69" s="33" t="s">
        <v>56</v>
      </c>
      <c r="J69" s="22"/>
    </row>
    <row r="70" spans="1:17" ht="40.799999999999997" hidden="1" x14ac:dyDescent="0.3">
      <c r="A70" s="7" t="s">
        <v>59</v>
      </c>
    </row>
    <row r="71" spans="1:17" ht="22.8" customHeight="1" x14ac:dyDescent="0.3">
      <c r="A71" s="7" t="s">
        <v>54</v>
      </c>
      <c r="B71" s="21"/>
      <c r="C71" s="7" t="s">
        <v>60</v>
      </c>
      <c r="G71" s="32">
        <v>6.24</v>
      </c>
      <c r="I71" s="33" t="s">
        <v>56</v>
      </c>
      <c r="J71" s="22"/>
    </row>
    <row r="72" spans="1:17" ht="40.799999999999997" hidden="1" x14ac:dyDescent="0.3">
      <c r="A72" s="7" t="s">
        <v>57</v>
      </c>
    </row>
    <row r="73" spans="1:17" x14ac:dyDescent="0.3">
      <c r="A73" s="7" t="s">
        <v>54</v>
      </c>
      <c r="B73" s="21"/>
      <c r="C73" s="7" t="s">
        <v>61</v>
      </c>
      <c r="G73" s="32">
        <v>12</v>
      </c>
      <c r="I73" s="33" t="s">
        <v>56</v>
      </c>
      <c r="J73" s="22"/>
    </row>
    <row r="74" spans="1:17" ht="61.2" hidden="1" x14ac:dyDescent="0.3">
      <c r="A74" s="7" t="s">
        <v>62</v>
      </c>
    </row>
    <row r="75" spans="1:17" x14ac:dyDescent="0.3">
      <c r="A75" s="7" t="s">
        <v>54</v>
      </c>
      <c r="B75" s="21"/>
      <c r="C75" s="7" t="s">
        <v>63</v>
      </c>
      <c r="G75" s="32">
        <v>6</v>
      </c>
      <c r="I75" s="33" t="s">
        <v>56</v>
      </c>
      <c r="J75" s="22"/>
    </row>
    <row r="76" spans="1:17" ht="51" hidden="1" x14ac:dyDescent="0.3">
      <c r="A76" s="7" t="s">
        <v>64</v>
      </c>
    </row>
    <row r="77" spans="1:17" hidden="1" x14ac:dyDescent="0.3">
      <c r="A77" s="7" t="s">
        <v>53</v>
      </c>
    </row>
    <row r="78" spans="1:17" hidden="1" x14ac:dyDescent="0.3">
      <c r="A78" s="7" t="s">
        <v>53</v>
      </c>
    </row>
    <row r="79" spans="1:17" hidden="1" x14ac:dyDescent="0.3">
      <c r="A79" s="7" t="s">
        <v>65</v>
      </c>
    </row>
    <row r="80" spans="1:17" x14ac:dyDescent="0.3">
      <c r="A80" s="7" t="s">
        <v>66</v>
      </c>
      <c r="B80" s="34"/>
      <c r="C80" s="79" t="s">
        <v>78</v>
      </c>
      <c r="D80" s="79"/>
      <c r="E80" s="79"/>
      <c r="F80" s="79"/>
      <c r="G80" s="79"/>
      <c r="H80" s="79"/>
      <c r="I80" s="79"/>
      <c r="J80" s="34"/>
    </row>
    <row r="81" spans="1:17" hidden="1" x14ac:dyDescent="0.3">
      <c r="A81" s="7" t="s">
        <v>68</v>
      </c>
    </row>
    <row r="82" spans="1:17" x14ac:dyDescent="0.3">
      <c r="A82" s="7">
        <v>9</v>
      </c>
      <c r="B82" s="21" t="s">
        <v>79</v>
      </c>
      <c r="C82" s="76" t="s">
        <v>80</v>
      </c>
      <c r="D82" s="77"/>
      <c r="E82" s="77"/>
      <c r="F82" s="23" t="s">
        <v>81</v>
      </c>
      <c r="G82" s="24">
        <f>ROUND(SUM(G83:G85), 2 )</f>
        <v>20</v>
      </c>
      <c r="H82" s="24"/>
      <c r="I82" s="25"/>
      <c r="J82" s="26">
        <f>IF(AND(G82= "",H82= ""), 0, ROUND(ROUND(I82, 2) * ROUND(IF(H82="",G82,H82),  2), 2))</f>
        <v>0</v>
      </c>
      <c r="K82" s="7"/>
      <c r="M82" s="27">
        <v>0.2</v>
      </c>
      <c r="Q82" s="7" t="str">
        <f>IF(H82= "", "", 1032)</f>
        <v/>
      </c>
    </row>
    <row r="83" spans="1:17" hidden="1" x14ac:dyDescent="0.3">
      <c r="A83" s="28" t="s">
        <v>48</v>
      </c>
      <c r="B83" s="22"/>
      <c r="C83" s="78" t="s">
        <v>47</v>
      </c>
      <c r="D83" s="78"/>
      <c r="E83" s="78"/>
      <c r="F83" s="78"/>
      <c r="G83" s="29">
        <v>10</v>
      </c>
      <c r="H83" s="30"/>
      <c r="J83" s="22"/>
    </row>
    <row r="84" spans="1:17" hidden="1" x14ac:dyDescent="0.3">
      <c r="A84" s="28" t="s">
        <v>50</v>
      </c>
      <c r="B84" s="22"/>
      <c r="C84" s="78" t="s">
        <v>49</v>
      </c>
      <c r="D84" s="78"/>
      <c r="E84" s="78"/>
      <c r="F84" s="78"/>
      <c r="G84" s="29">
        <v>6</v>
      </c>
      <c r="H84" s="30"/>
      <c r="J84" s="22"/>
    </row>
    <row r="85" spans="1:17" hidden="1" x14ac:dyDescent="0.3">
      <c r="A85" s="28" t="s">
        <v>52</v>
      </c>
      <c r="B85" s="22"/>
      <c r="C85" s="78" t="s">
        <v>51</v>
      </c>
      <c r="D85" s="78"/>
      <c r="E85" s="78"/>
      <c r="F85" s="78"/>
      <c r="G85" s="29">
        <v>4</v>
      </c>
      <c r="H85" s="30"/>
      <c r="J85" s="22"/>
    </row>
    <row r="86" spans="1:17" hidden="1" x14ac:dyDescent="0.3">
      <c r="G86" s="31">
        <f>G83</f>
        <v>10</v>
      </c>
      <c r="H86" s="31" t="str">
        <f>IF(H83= "", "", H83)</f>
        <v/>
      </c>
      <c r="J86" s="31">
        <f>IF(AND(G86= "",H86= ""), 0, ROUND(ROUND(I82, 2) * ROUND(IF(H86="",G86,H86),  2), 2))</f>
        <v>0</v>
      </c>
      <c r="K86" s="7">
        <f>K82</f>
        <v>0</v>
      </c>
      <c r="Q86" s="7">
        <f>IF(H82= "", 17657, "")</f>
        <v>17657</v>
      </c>
    </row>
    <row r="87" spans="1:17" hidden="1" x14ac:dyDescent="0.3">
      <c r="G87" s="31">
        <f>G84</f>
        <v>6</v>
      </c>
      <c r="H87" s="31" t="str">
        <f>IF(H84= "", "", H84)</f>
        <v/>
      </c>
      <c r="J87" s="31">
        <f>IF(AND(G87= "",H87= ""), 0, ROUND(ROUND(I82, 2) * ROUND(IF(H87="",G87,H87),  2), 2))</f>
        <v>0</v>
      </c>
      <c r="K87" s="7">
        <f>K82</f>
        <v>0</v>
      </c>
      <c r="Q87" s="7">
        <f>IF(H82= "", 17657, "")</f>
        <v>17657</v>
      </c>
    </row>
    <row r="88" spans="1:17" hidden="1" x14ac:dyDescent="0.3">
      <c r="G88" s="31">
        <f>G85</f>
        <v>4</v>
      </c>
      <c r="H88" s="31" t="str">
        <f>IF(H85= "", "", H85)</f>
        <v/>
      </c>
      <c r="J88" s="31">
        <f>IF(AND(G88= "",H88= ""), 0, ROUND(ROUND(I82, 2) * ROUND(IF(H88="",G88,H88),  2), 2))</f>
        <v>0</v>
      </c>
      <c r="K88" s="7">
        <f>K82</f>
        <v>0</v>
      </c>
      <c r="Q88" s="7">
        <f>IF(H82= "", 17657, "")</f>
        <v>17657</v>
      </c>
    </row>
    <row r="89" spans="1:17" hidden="1" x14ac:dyDescent="0.3">
      <c r="A89" s="7" t="s">
        <v>53</v>
      </c>
    </row>
    <row r="90" spans="1:17" hidden="1" x14ac:dyDescent="0.3">
      <c r="A90" s="7" t="s">
        <v>53</v>
      </c>
    </row>
    <row r="91" spans="1:17" ht="20.7" customHeight="1" x14ac:dyDescent="0.3">
      <c r="A91" s="7" t="s">
        <v>54</v>
      </c>
      <c r="B91" s="21"/>
      <c r="C91" s="7" t="s">
        <v>82</v>
      </c>
      <c r="G91" s="32">
        <v>10</v>
      </c>
      <c r="I91" s="33" t="s">
        <v>83</v>
      </c>
      <c r="J91" s="22"/>
    </row>
    <row r="92" spans="1:17" ht="40.799999999999997" hidden="1" x14ac:dyDescent="0.3">
      <c r="A92" s="7" t="s">
        <v>59</v>
      </c>
    </row>
    <row r="93" spans="1:17" x14ac:dyDescent="0.3">
      <c r="A93" s="7" t="s">
        <v>54</v>
      </c>
      <c r="B93" s="21"/>
      <c r="C93" s="7" t="s">
        <v>84</v>
      </c>
      <c r="G93" s="32">
        <v>4</v>
      </c>
      <c r="I93" s="33" t="s">
        <v>83</v>
      </c>
      <c r="J93" s="22"/>
    </row>
    <row r="94" spans="1:17" ht="51" hidden="1" x14ac:dyDescent="0.3">
      <c r="A94" s="7" t="s">
        <v>64</v>
      </c>
    </row>
    <row r="95" spans="1:17" x14ac:dyDescent="0.3">
      <c r="A95" s="7" t="s">
        <v>54</v>
      </c>
      <c r="B95" s="21"/>
      <c r="C95" s="7" t="s">
        <v>85</v>
      </c>
      <c r="G95" s="32">
        <v>6</v>
      </c>
      <c r="I95" s="33" t="s">
        <v>83</v>
      </c>
      <c r="J95" s="22"/>
    </row>
    <row r="96" spans="1:17" ht="61.2" hidden="1" x14ac:dyDescent="0.3">
      <c r="A96" s="7" t="s">
        <v>62</v>
      </c>
    </row>
    <row r="97" spans="1:17" hidden="1" x14ac:dyDescent="0.3">
      <c r="A97" s="7" t="s">
        <v>65</v>
      </c>
    </row>
    <row r="98" spans="1:17" x14ac:dyDescent="0.3">
      <c r="A98" s="7" t="s">
        <v>66</v>
      </c>
      <c r="B98" s="34"/>
      <c r="C98" s="79" t="s">
        <v>67</v>
      </c>
      <c r="D98" s="79"/>
      <c r="E98" s="79"/>
      <c r="F98" s="79"/>
      <c r="G98" s="79"/>
      <c r="H98" s="79"/>
      <c r="I98" s="79"/>
      <c r="J98" s="34"/>
    </row>
    <row r="99" spans="1:17" hidden="1" x14ac:dyDescent="0.3">
      <c r="A99" s="7" t="s">
        <v>68</v>
      </c>
    </row>
    <row r="100" spans="1:17" hidden="1" x14ac:dyDescent="0.3">
      <c r="A100" s="7" t="s">
        <v>86</v>
      </c>
    </row>
    <row r="101" spans="1:17" ht="16.95" customHeight="1" x14ac:dyDescent="0.3">
      <c r="A101" s="7">
        <v>5</v>
      </c>
      <c r="B101" s="16" t="s">
        <v>87</v>
      </c>
      <c r="C101" s="80" t="s">
        <v>88</v>
      </c>
      <c r="D101" s="80"/>
      <c r="E101" s="80"/>
      <c r="F101" s="35"/>
      <c r="G101" s="35"/>
      <c r="H101" s="35"/>
      <c r="I101" s="35"/>
      <c r="J101" s="36"/>
      <c r="K101" s="7"/>
    </row>
    <row r="102" spans="1:17" x14ac:dyDescent="0.3">
      <c r="A102" s="7">
        <v>9</v>
      </c>
      <c r="B102" s="21" t="s">
        <v>89</v>
      </c>
      <c r="C102" s="76" t="s">
        <v>90</v>
      </c>
      <c r="D102" s="77"/>
      <c r="E102" s="77"/>
      <c r="F102" s="23" t="s">
        <v>12</v>
      </c>
      <c r="G102" s="37">
        <f>ROUND(SUM(G103:G103), 0 )</f>
        <v>4</v>
      </c>
      <c r="H102" s="37"/>
      <c r="I102" s="25"/>
      <c r="J102" s="26">
        <f>IF(AND(G102= "",H102= ""), 0, ROUND(ROUND(I102, 2) * ROUND(IF(H102="",G102,H102),  0), 2))</f>
        <v>0</v>
      </c>
      <c r="K102" s="7"/>
      <c r="M102" s="27">
        <v>0.2</v>
      </c>
      <c r="Q102" s="7">
        <v>17657</v>
      </c>
    </row>
    <row r="103" spans="1:17" hidden="1" x14ac:dyDescent="0.3">
      <c r="A103" s="28" t="s">
        <v>48</v>
      </c>
      <c r="B103" s="22"/>
      <c r="C103" s="78" t="s">
        <v>47</v>
      </c>
      <c r="D103" s="78"/>
      <c r="E103" s="78"/>
      <c r="F103" s="78"/>
      <c r="G103" s="38">
        <v>4</v>
      </c>
      <c r="H103" s="30"/>
      <c r="J103" s="22"/>
    </row>
    <row r="104" spans="1:17" hidden="1" x14ac:dyDescent="0.3">
      <c r="A104" s="7" t="s">
        <v>53</v>
      </c>
    </row>
    <row r="105" spans="1:17" hidden="1" x14ac:dyDescent="0.3">
      <c r="A105" s="7" t="s">
        <v>53</v>
      </c>
    </row>
    <row r="106" spans="1:17" hidden="1" x14ac:dyDescent="0.3">
      <c r="A106" s="7" t="s">
        <v>53</v>
      </c>
    </row>
    <row r="107" spans="1:17" x14ac:dyDescent="0.3">
      <c r="A107" s="7" t="s">
        <v>54</v>
      </c>
      <c r="B107" s="21"/>
      <c r="C107" s="7" t="s">
        <v>91</v>
      </c>
      <c r="G107" s="39">
        <v>4</v>
      </c>
      <c r="I107" s="40" t="s">
        <v>92</v>
      </c>
      <c r="J107" s="22"/>
    </row>
    <row r="108" spans="1:17" ht="40.799999999999997" hidden="1" x14ac:dyDescent="0.3">
      <c r="A108" s="7" t="s">
        <v>59</v>
      </c>
    </row>
    <row r="109" spans="1:17" hidden="1" x14ac:dyDescent="0.3">
      <c r="A109" s="7" t="s">
        <v>65</v>
      </c>
    </row>
    <row r="110" spans="1:17" x14ac:dyDescent="0.3">
      <c r="A110" s="7" t="s">
        <v>66</v>
      </c>
      <c r="B110" s="34"/>
      <c r="C110" s="79" t="s">
        <v>93</v>
      </c>
      <c r="D110" s="79"/>
      <c r="E110" s="79"/>
      <c r="F110" s="79"/>
      <c r="G110" s="79"/>
      <c r="H110" s="79"/>
      <c r="I110" s="79"/>
      <c r="J110" s="34"/>
    </row>
    <row r="111" spans="1:17" hidden="1" x14ac:dyDescent="0.3">
      <c r="A111" s="7" t="s">
        <v>68</v>
      </c>
    </row>
    <row r="112" spans="1:17" x14ac:dyDescent="0.3">
      <c r="A112" s="7">
        <v>9</v>
      </c>
      <c r="B112" s="21" t="s">
        <v>94</v>
      </c>
      <c r="C112" s="76" t="s">
        <v>95</v>
      </c>
      <c r="D112" s="77"/>
      <c r="E112" s="77"/>
      <c r="F112" s="23" t="s">
        <v>81</v>
      </c>
      <c r="G112" s="24">
        <f>ROUND(SUM(G113:G115), 2 )</f>
        <v>11</v>
      </c>
      <c r="H112" s="24"/>
      <c r="I112" s="25"/>
      <c r="J112" s="26">
        <f>IF(AND(G112= "",H112= ""), 0, ROUND(ROUND(I112, 2) * ROUND(IF(H112="",G112,H112),  2), 2))</f>
        <v>0</v>
      </c>
      <c r="K112" s="7"/>
      <c r="M112" s="27">
        <v>0.2</v>
      </c>
      <c r="Q112" s="7" t="str">
        <f>IF(H112= "", "", 1032)</f>
        <v/>
      </c>
    </row>
    <row r="113" spans="1:17" hidden="1" x14ac:dyDescent="0.3">
      <c r="A113" s="28" t="s">
        <v>48</v>
      </c>
      <c r="B113" s="22"/>
      <c r="C113" s="78" t="s">
        <v>47</v>
      </c>
      <c r="D113" s="78"/>
      <c r="E113" s="78"/>
      <c r="F113" s="78"/>
      <c r="G113" s="29">
        <v>8</v>
      </c>
      <c r="H113" s="30"/>
      <c r="J113" s="22"/>
    </row>
    <row r="114" spans="1:17" hidden="1" x14ac:dyDescent="0.3">
      <c r="A114" s="28" t="s">
        <v>50</v>
      </c>
      <c r="B114" s="22"/>
      <c r="C114" s="78" t="s">
        <v>49</v>
      </c>
      <c r="D114" s="78"/>
      <c r="E114" s="78"/>
      <c r="F114" s="78"/>
      <c r="G114" s="29">
        <v>2</v>
      </c>
      <c r="H114" s="30"/>
      <c r="J114" s="22"/>
    </row>
    <row r="115" spans="1:17" hidden="1" x14ac:dyDescent="0.3">
      <c r="A115" s="28" t="s">
        <v>52</v>
      </c>
      <c r="B115" s="22"/>
      <c r="C115" s="78" t="s">
        <v>51</v>
      </c>
      <c r="D115" s="78"/>
      <c r="E115" s="78"/>
      <c r="F115" s="78"/>
      <c r="G115" s="29">
        <v>1</v>
      </c>
      <c r="H115" s="30"/>
      <c r="J115" s="22"/>
    </row>
    <row r="116" spans="1:17" hidden="1" x14ac:dyDescent="0.3">
      <c r="G116" s="31">
        <f>G113</f>
        <v>8</v>
      </c>
      <c r="H116" s="31" t="str">
        <f>IF(H113= "", "", H113)</f>
        <v/>
      </c>
      <c r="J116" s="31">
        <f>IF(AND(G116= "",H116= ""), 0, ROUND(ROUND(I112, 2) * ROUND(IF(H116="",G116,H116),  2), 2))</f>
        <v>0</v>
      </c>
      <c r="K116" s="7">
        <f>K112</f>
        <v>0</v>
      </c>
      <c r="Q116" s="7">
        <f>IF(H112= "", 17657, "")</f>
        <v>17657</v>
      </c>
    </row>
    <row r="117" spans="1:17" hidden="1" x14ac:dyDescent="0.3">
      <c r="G117" s="31">
        <f>G114</f>
        <v>2</v>
      </c>
      <c r="H117" s="31" t="str">
        <f>IF(H114= "", "", H114)</f>
        <v/>
      </c>
      <c r="J117" s="31">
        <f>IF(AND(G117= "",H117= ""), 0, ROUND(ROUND(I112, 2) * ROUND(IF(H117="",G117,H117),  2), 2))</f>
        <v>0</v>
      </c>
      <c r="K117" s="7">
        <f>K112</f>
        <v>0</v>
      </c>
      <c r="Q117" s="7">
        <f>IF(H112= "", 17657, "")</f>
        <v>17657</v>
      </c>
    </row>
    <row r="118" spans="1:17" hidden="1" x14ac:dyDescent="0.3">
      <c r="G118" s="31">
        <f>G115</f>
        <v>1</v>
      </c>
      <c r="H118" s="31" t="str">
        <f>IF(H115= "", "", H115)</f>
        <v/>
      </c>
      <c r="J118" s="31">
        <f>IF(AND(G118= "",H118= ""), 0, ROUND(ROUND(I112, 2) * ROUND(IF(H118="",G118,H118),  2), 2))</f>
        <v>0</v>
      </c>
      <c r="K118" s="7">
        <f>K112</f>
        <v>0</v>
      </c>
      <c r="Q118" s="7">
        <f>IF(H112= "", 17657, "")</f>
        <v>17657</v>
      </c>
    </row>
    <row r="119" spans="1:17" hidden="1" x14ac:dyDescent="0.3">
      <c r="A119" s="7" t="s">
        <v>53</v>
      </c>
    </row>
    <row r="120" spans="1:17" hidden="1" x14ac:dyDescent="0.3">
      <c r="A120" s="7" t="s">
        <v>53</v>
      </c>
    </row>
    <row r="121" spans="1:17" x14ac:dyDescent="0.3">
      <c r="A121" s="7" t="s">
        <v>54</v>
      </c>
      <c r="B121" s="21"/>
      <c r="C121" s="7" t="s">
        <v>96</v>
      </c>
      <c r="G121" s="32">
        <v>8</v>
      </c>
      <c r="I121" s="33" t="s">
        <v>83</v>
      </c>
      <c r="J121" s="22"/>
    </row>
    <row r="122" spans="1:17" ht="40.799999999999997" hidden="1" x14ac:dyDescent="0.3">
      <c r="A122" s="7" t="s">
        <v>59</v>
      </c>
    </row>
    <row r="123" spans="1:17" x14ac:dyDescent="0.3">
      <c r="A123" s="7" t="s">
        <v>54</v>
      </c>
      <c r="B123" s="21"/>
      <c r="C123" s="7" t="s">
        <v>85</v>
      </c>
      <c r="G123" s="32">
        <v>2</v>
      </c>
      <c r="I123" s="33" t="s">
        <v>83</v>
      </c>
      <c r="J123" s="22"/>
    </row>
    <row r="124" spans="1:17" ht="61.2" hidden="1" x14ac:dyDescent="0.3">
      <c r="A124" s="7" t="s">
        <v>62</v>
      </c>
    </row>
    <row r="125" spans="1:17" x14ac:dyDescent="0.3">
      <c r="A125" s="7" t="s">
        <v>54</v>
      </c>
      <c r="B125" s="21"/>
      <c r="C125" s="7" t="s">
        <v>63</v>
      </c>
      <c r="G125" s="32">
        <v>1</v>
      </c>
      <c r="I125" s="33" t="s">
        <v>83</v>
      </c>
      <c r="J125" s="22"/>
    </row>
    <row r="126" spans="1:17" ht="51" hidden="1" x14ac:dyDescent="0.3">
      <c r="A126" s="7" t="s">
        <v>64</v>
      </c>
    </row>
    <row r="127" spans="1:17" hidden="1" x14ac:dyDescent="0.3">
      <c r="A127" s="7" t="s">
        <v>65</v>
      </c>
    </row>
    <row r="128" spans="1:17" x14ac:dyDescent="0.3">
      <c r="A128" s="7" t="s">
        <v>66</v>
      </c>
      <c r="B128" s="34"/>
      <c r="C128" s="79" t="s">
        <v>97</v>
      </c>
      <c r="D128" s="79"/>
      <c r="E128" s="79"/>
      <c r="F128" s="79"/>
      <c r="G128" s="79"/>
      <c r="H128" s="79"/>
      <c r="I128" s="79"/>
      <c r="J128" s="34"/>
    </row>
    <row r="129" spans="1:17" hidden="1" x14ac:dyDescent="0.3">
      <c r="A129" s="7" t="s">
        <v>68</v>
      </c>
    </row>
    <row r="130" spans="1:17" hidden="1" x14ac:dyDescent="0.3">
      <c r="A130" s="7" t="s">
        <v>86</v>
      </c>
    </row>
    <row r="131" spans="1:17" hidden="1" x14ac:dyDescent="0.3">
      <c r="A131" s="7" t="s">
        <v>71</v>
      </c>
    </row>
    <row r="132" spans="1:17" x14ac:dyDescent="0.3">
      <c r="A132" s="7">
        <v>4</v>
      </c>
      <c r="B132" s="16" t="s">
        <v>98</v>
      </c>
      <c r="C132" s="75" t="s">
        <v>99</v>
      </c>
      <c r="D132" s="75"/>
      <c r="E132" s="75"/>
      <c r="F132" s="19"/>
      <c r="G132" s="19"/>
      <c r="H132" s="19"/>
      <c r="I132" s="19"/>
      <c r="J132" s="20"/>
      <c r="K132" s="7"/>
    </row>
    <row r="133" spans="1:17" x14ac:dyDescent="0.3">
      <c r="A133" s="7">
        <v>9</v>
      </c>
      <c r="B133" s="21" t="s">
        <v>100</v>
      </c>
      <c r="C133" s="76" t="s">
        <v>101</v>
      </c>
      <c r="D133" s="77"/>
      <c r="E133" s="77"/>
      <c r="F133" s="23" t="s">
        <v>11</v>
      </c>
      <c r="G133" s="24">
        <f>ROUND(SUM(G134:G136), 2 )</f>
        <v>180</v>
      </c>
      <c r="H133" s="24"/>
      <c r="I133" s="25"/>
      <c r="J133" s="26">
        <f>IF(AND(G133= "",H133= ""), 0, ROUND(ROUND(I133, 2) * ROUND(IF(H133="",G133,H133),  2), 2))</f>
        <v>0</v>
      </c>
      <c r="K133" s="7"/>
      <c r="M133" s="27">
        <v>0.2</v>
      </c>
      <c r="Q133" s="7" t="str">
        <f>IF(H133= "", "", 1032)</f>
        <v/>
      </c>
    </row>
    <row r="134" spans="1:17" hidden="1" x14ac:dyDescent="0.3">
      <c r="A134" s="28" t="s">
        <v>48</v>
      </c>
      <c r="B134" s="22"/>
      <c r="C134" s="78" t="s">
        <v>47</v>
      </c>
      <c r="D134" s="78"/>
      <c r="E134" s="78"/>
      <c r="F134" s="78"/>
      <c r="G134" s="29">
        <v>90</v>
      </c>
      <c r="H134" s="30"/>
      <c r="J134" s="22"/>
    </row>
    <row r="135" spans="1:17" hidden="1" x14ac:dyDescent="0.3">
      <c r="A135" s="28" t="s">
        <v>50</v>
      </c>
      <c r="B135" s="22"/>
      <c r="C135" s="78" t="s">
        <v>49</v>
      </c>
      <c r="D135" s="78"/>
      <c r="E135" s="78"/>
      <c r="F135" s="78"/>
      <c r="G135" s="29">
        <v>60</v>
      </c>
      <c r="H135" s="30"/>
      <c r="J135" s="22"/>
    </row>
    <row r="136" spans="1:17" hidden="1" x14ac:dyDescent="0.3">
      <c r="A136" s="28" t="s">
        <v>52</v>
      </c>
      <c r="B136" s="22"/>
      <c r="C136" s="78" t="s">
        <v>51</v>
      </c>
      <c r="D136" s="78"/>
      <c r="E136" s="78"/>
      <c r="F136" s="78"/>
      <c r="G136" s="29">
        <v>30</v>
      </c>
      <c r="H136" s="30"/>
      <c r="J136" s="22"/>
    </row>
    <row r="137" spans="1:17" hidden="1" x14ac:dyDescent="0.3">
      <c r="G137" s="31">
        <f>G134</f>
        <v>90</v>
      </c>
      <c r="H137" s="31" t="str">
        <f>IF(H134= "", "", H134)</f>
        <v/>
      </c>
      <c r="J137" s="31">
        <f>IF(AND(G137= "",H137= ""), 0, ROUND(ROUND(I133, 2) * ROUND(IF(H137="",G137,H137),  2), 2))</f>
        <v>0</v>
      </c>
      <c r="K137" s="7">
        <f>K133</f>
        <v>0</v>
      </c>
      <c r="Q137" s="7">
        <f>IF(H133= "", 17657, "")</f>
        <v>17657</v>
      </c>
    </row>
    <row r="138" spans="1:17" hidden="1" x14ac:dyDescent="0.3">
      <c r="G138" s="31">
        <f>G135</f>
        <v>60</v>
      </c>
      <c r="H138" s="31" t="str">
        <f>IF(H135= "", "", H135)</f>
        <v/>
      </c>
      <c r="J138" s="31">
        <f>IF(AND(G138= "",H138= ""), 0, ROUND(ROUND(I133, 2) * ROUND(IF(H138="",G138,H138),  2), 2))</f>
        <v>0</v>
      </c>
      <c r="K138" s="7">
        <f>K133</f>
        <v>0</v>
      </c>
      <c r="Q138" s="7">
        <f>IF(H133= "", 17657, "")</f>
        <v>17657</v>
      </c>
    </row>
    <row r="139" spans="1:17" hidden="1" x14ac:dyDescent="0.3">
      <c r="G139" s="31">
        <f>G136</f>
        <v>30</v>
      </c>
      <c r="H139" s="31" t="str">
        <f>IF(H136= "", "", H136)</f>
        <v/>
      </c>
      <c r="J139" s="31">
        <f>IF(AND(G139= "",H139= ""), 0, ROUND(ROUND(I133, 2) * ROUND(IF(H139="",G139,H139),  2), 2))</f>
        <v>0</v>
      </c>
      <c r="K139" s="7">
        <f>K133</f>
        <v>0</v>
      </c>
      <c r="Q139" s="7">
        <f>IF(H133= "", 17657, "")</f>
        <v>17657</v>
      </c>
    </row>
    <row r="140" spans="1:17" hidden="1" x14ac:dyDescent="0.3">
      <c r="A140" s="7" t="s">
        <v>53</v>
      </c>
    </row>
    <row r="141" spans="1:17" hidden="1" x14ac:dyDescent="0.3">
      <c r="A141" s="7" t="s">
        <v>53</v>
      </c>
    </row>
    <row r="142" spans="1:17" x14ac:dyDescent="0.3">
      <c r="A142" s="7" t="s">
        <v>54</v>
      </c>
      <c r="B142" s="21"/>
      <c r="C142" s="7" t="s">
        <v>102</v>
      </c>
      <c r="G142" s="32">
        <v>39</v>
      </c>
      <c r="I142" s="33" t="s">
        <v>56</v>
      </c>
      <c r="J142" s="22"/>
    </row>
    <row r="143" spans="1:17" ht="40.799999999999997" hidden="1" x14ac:dyDescent="0.3">
      <c r="A143" s="7" t="s">
        <v>59</v>
      </c>
    </row>
    <row r="144" spans="1:17" x14ac:dyDescent="0.3">
      <c r="A144" s="7" t="s">
        <v>54</v>
      </c>
      <c r="B144" s="21"/>
      <c r="C144" s="7" t="s">
        <v>103</v>
      </c>
      <c r="G144" s="32">
        <v>51</v>
      </c>
      <c r="I144" s="33" t="s">
        <v>56</v>
      </c>
      <c r="J144" s="22"/>
    </row>
    <row r="145" spans="1:17" ht="40.799999999999997" hidden="1" x14ac:dyDescent="0.3">
      <c r="A145" s="7" t="s">
        <v>59</v>
      </c>
    </row>
    <row r="146" spans="1:17" ht="24.75" customHeight="1" x14ac:dyDescent="0.3">
      <c r="A146" s="7" t="s">
        <v>54</v>
      </c>
      <c r="B146" s="21"/>
      <c r="C146" s="7" t="s">
        <v>104</v>
      </c>
      <c r="G146" s="32">
        <v>60</v>
      </c>
      <c r="I146" s="33" t="s">
        <v>56</v>
      </c>
      <c r="J146" s="22"/>
    </row>
    <row r="147" spans="1:17" ht="61.2" hidden="1" x14ac:dyDescent="0.3">
      <c r="A147" s="7" t="s">
        <v>62</v>
      </c>
    </row>
    <row r="148" spans="1:17" x14ac:dyDescent="0.3">
      <c r="A148" s="7" t="s">
        <v>54</v>
      </c>
      <c r="B148" s="21"/>
      <c r="C148" s="7" t="s">
        <v>105</v>
      </c>
      <c r="G148" s="32">
        <v>30</v>
      </c>
      <c r="I148" s="33" t="s">
        <v>56</v>
      </c>
      <c r="J148" s="22"/>
    </row>
    <row r="149" spans="1:17" ht="51" hidden="1" x14ac:dyDescent="0.3">
      <c r="A149" s="7" t="s">
        <v>64</v>
      </c>
    </row>
    <row r="150" spans="1:17" hidden="1" x14ac:dyDescent="0.3">
      <c r="A150" s="7" t="s">
        <v>65</v>
      </c>
    </row>
    <row r="151" spans="1:17" x14ac:dyDescent="0.3">
      <c r="A151" s="7" t="s">
        <v>66</v>
      </c>
      <c r="B151" s="34"/>
      <c r="C151" s="79" t="s">
        <v>67</v>
      </c>
      <c r="D151" s="79"/>
      <c r="E151" s="79"/>
      <c r="F151" s="79"/>
      <c r="G151" s="79"/>
      <c r="H151" s="79"/>
      <c r="I151" s="79"/>
      <c r="J151" s="34"/>
    </row>
    <row r="152" spans="1:17" hidden="1" x14ac:dyDescent="0.3">
      <c r="A152" s="7" t="s">
        <v>68</v>
      </c>
    </row>
    <row r="153" spans="1:17" x14ac:dyDescent="0.3">
      <c r="A153" s="7">
        <v>9</v>
      </c>
      <c r="B153" s="21" t="s">
        <v>106</v>
      </c>
      <c r="C153" s="76" t="s">
        <v>107</v>
      </c>
      <c r="D153" s="77"/>
      <c r="E153" s="77"/>
      <c r="F153" s="23" t="s">
        <v>11</v>
      </c>
      <c r="G153" s="24">
        <f>ROUND(SUM(G154:G156), 2 )</f>
        <v>180</v>
      </c>
      <c r="H153" s="24"/>
      <c r="I153" s="25"/>
      <c r="J153" s="26">
        <f>IF(AND(G153= "",H153= ""), 0, ROUND(ROUND(I153, 2) * ROUND(IF(H153="",G153,H153),  2), 2))</f>
        <v>0</v>
      </c>
      <c r="K153" s="7"/>
      <c r="M153" s="27">
        <v>0.2</v>
      </c>
      <c r="Q153" s="7" t="str">
        <f>IF(H153= "", "", 1032)</f>
        <v/>
      </c>
    </row>
    <row r="154" spans="1:17" hidden="1" x14ac:dyDescent="0.3">
      <c r="A154" s="28" t="s">
        <v>48</v>
      </c>
      <c r="B154" s="22"/>
      <c r="C154" s="78" t="s">
        <v>47</v>
      </c>
      <c r="D154" s="78"/>
      <c r="E154" s="78"/>
      <c r="F154" s="78"/>
      <c r="G154" s="29">
        <v>90</v>
      </c>
      <c r="H154" s="30"/>
      <c r="J154" s="22"/>
    </row>
    <row r="155" spans="1:17" hidden="1" x14ac:dyDescent="0.3">
      <c r="A155" s="28" t="s">
        <v>50</v>
      </c>
      <c r="B155" s="22"/>
      <c r="C155" s="78" t="s">
        <v>49</v>
      </c>
      <c r="D155" s="78"/>
      <c r="E155" s="78"/>
      <c r="F155" s="78"/>
      <c r="G155" s="29">
        <v>60</v>
      </c>
      <c r="H155" s="30"/>
      <c r="J155" s="22"/>
    </row>
    <row r="156" spans="1:17" hidden="1" x14ac:dyDescent="0.3">
      <c r="A156" s="28" t="s">
        <v>52</v>
      </c>
      <c r="B156" s="22"/>
      <c r="C156" s="78" t="s">
        <v>51</v>
      </c>
      <c r="D156" s="78"/>
      <c r="E156" s="78"/>
      <c r="F156" s="78"/>
      <c r="G156" s="29">
        <v>30</v>
      </c>
      <c r="H156" s="30"/>
      <c r="J156" s="22"/>
    </row>
    <row r="157" spans="1:17" hidden="1" x14ac:dyDescent="0.3">
      <c r="G157" s="31">
        <f>G154</f>
        <v>90</v>
      </c>
      <c r="H157" s="31" t="str">
        <f>IF(H154= "", "", H154)</f>
        <v/>
      </c>
      <c r="J157" s="31">
        <f>IF(AND(G157= "",H157= ""), 0, ROUND(ROUND(I153, 2) * ROUND(IF(H157="",G157,H157),  2), 2))</f>
        <v>0</v>
      </c>
      <c r="K157" s="7">
        <f>K153</f>
        <v>0</v>
      </c>
      <c r="Q157" s="7">
        <f>IF(H153= "", 17657, "")</f>
        <v>17657</v>
      </c>
    </row>
    <row r="158" spans="1:17" hidden="1" x14ac:dyDescent="0.3">
      <c r="G158" s="31">
        <f>G155</f>
        <v>60</v>
      </c>
      <c r="H158" s="31" t="str">
        <f>IF(H155= "", "", H155)</f>
        <v/>
      </c>
      <c r="J158" s="31">
        <f>IF(AND(G158= "",H158= ""), 0, ROUND(ROUND(I153, 2) * ROUND(IF(H158="",G158,H158),  2), 2))</f>
        <v>0</v>
      </c>
      <c r="K158" s="7">
        <f>K153</f>
        <v>0</v>
      </c>
      <c r="Q158" s="7">
        <f>IF(H153= "", 17657, "")</f>
        <v>17657</v>
      </c>
    </row>
    <row r="159" spans="1:17" hidden="1" x14ac:dyDescent="0.3">
      <c r="G159" s="31">
        <f>G156</f>
        <v>30</v>
      </c>
      <c r="H159" s="31" t="str">
        <f>IF(H156= "", "", H156)</f>
        <v/>
      </c>
      <c r="J159" s="31">
        <f>IF(AND(G159= "",H159= ""), 0, ROUND(ROUND(I153, 2) * ROUND(IF(H159="",G159,H159),  2), 2))</f>
        <v>0</v>
      </c>
      <c r="K159" s="7">
        <f>K153</f>
        <v>0</v>
      </c>
      <c r="Q159" s="7">
        <f>IF(H153= "", 17657, "")</f>
        <v>17657</v>
      </c>
    </row>
    <row r="160" spans="1:17" x14ac:dyDescent="0.3">
      <c r="A160" s="7" t="s">
        <v>54</v>
      </c>
      <c r="B160" s="21"/>
      <c r="C160" s="7" t="s">
        <v>102</v>
      </c>
      <c r="G160" s="32">
        <v>39</v>
      </c>
      <c r="I160" s="33" t="s">
        <v>56</v>
      </c>
      <c r="J160" s="22"/>
    </row>
    <row r="161" spans="1:10" ht="40.799999999999997" hidden="1" x14ac:dyDescent="0.3">
      <c r="A161" s="7" t="s">
        <v>59</v>
      </c>
    </row>
    <row r="162" spans="1:10" x14ac:dyDescent="0.3">
      <c r="A162" s="7" t="s">
        <v>54</v>
      </c>
      <c r="B162" s="21"/>
      <c r="C162" s="7" t="s">
        <v>103</v>
      </c>
      <c r="G162" s="32">
        <v>51</v>
      </c>
      <c r="I162" s="33" t="s">
        <v>56</v>
      </c>
      <c r="J162" s="22"/>
    </row>
    <row r="163" spans="1:10" ht="40.799999999999997" hidden="1" x14ac:dyDescent="0.3">
      <c r="A163" s="7" t="s">
        <v>59</v>
      </c>
    </row>
    <row r="164" spans="1:10" ht="24.75" customHeight="1" x14ac:dyDescent="0.3">
      <c r="A164" s="7" t="s">
        <v>54</v>
      </c>
      <c r="B164" s="21"/>
      <c r="C164" s="7" t="s">
        <v>104</v>
      </c>
      <c r="G164" s="32">
        <v>60</v>
      </c>
      <c r="I164" s="33" t="s">
        <v>56</v>
      </c>
      <c r="J164" s="22"/>
    </row>
    <row r="165" spans="1:10" ht="61.2" hidden="1" x14ac:dyDescent="0.3">
      <c r="A165" s="7" t="s">
        <v>62</v>
      </c>
    </row>
    <row r="166" spans="1:10" x14ac:dyDescent="0.3">
      <c r="A166" s="7" t="s">
        <v>54</v>
      </c>
      <c r="B166" s="21"/>
      <c r="C166" s="7" t="s">
        <v>105</v>
      </c>
      <c r="G166" s="32">
        <v>30</v>
      </c>
      <c r="I166" s="33" t="s">
        <v>56</v>
      </c>
      <c r="J166" s="22"/>
    </row>
    <row r="167" spans="1:10" ht="51" hidden="1" x14ac:dyDescent="0.3">
      <c r="A167" s="7" t="s">
        <v>64</v>
      </c>
    </row>
    <row r="168" spans="1:10" hidden="1" x14ac:dyDescent="0.3">
      <c r="A168" s="7" t="s">
        <v>53</v>
      </c>
    </row>
    <row r="169" spans="1:10" hidden="1" x14ac:dyDescent="0.3">
      <c r="A169" s="7" t="s">
        <v>53</v>
      </c>
    </row>
    <row r="170" spans="1:10" hidden="1" x14ac:dyDescent="0.3">
      <c r="A170" s="7" t="s">
        <v>65</v>
      </c>
    </row>
    <row r="171" spans="1:10" x14ac:dyDescent="0.3">
      <c r="A171" s="7" t="s">
        <v>66</v>
      </c>
      <c r="B171" s="34"/>
      <c r="C171" s="79" t="s">
        <v>67</v>
      </c>
      <c r="D171" s="79"/>
      <c r="E171" s="79"/>
      <c r="F171" s="79"/>
      <c r="G171" s="79"/>
      <c r="H171" s="79"/>
      <c r="I171" s="79"/>
      <c r="J171" s="34"/>
    </row>
    <row r="172" spans="1:10" hidden="1" x14ac:dyDescent="0.3">
      <c r="A172" s="7" t="s">
        <v>68</v>
      </c>
    </row>
    <row r="173" spans="1:10" hidden="1" x14ac:dyDescent="0.3">
      <c r="A173" s="7" t="s">
        <v>71</v>
      </c>
    </row>
    <row r="174" spans="1:10" x14ac:dyDescent="0.3">
      <c r="A174" s="7" t="s">
        <v>39</v>
      </c>
      <c r="B174" s="22"/>
      <c r="C174" s="81"/>
      <c r="D174" s="81"/>
      <c r="E174" s="81"/>
      <c r="J174" s="22"/>
    </row>
    <row r="175" spans="1:10" ht="16.95" customHeight="1" x14ac:dyDescent="0.3">
      <c r="B175" s="22"/>
      <c r="C175" s="84" t="s">
        <v>40</v>
      </c>
      <c r="D175" s="85"/>
      <c r="E175" s="85"/>
      <c r="F175" s="82"/>
      <c r="G175" s="82"/>
      <c r="H175" s="82"/>
      <c r="I175" s="82"/>
      <c r="J175" s="83"/>
    </row>
    <row r="176" spans="1:10" x14ac:dyDescent="0.3">
      <c r="B176" s="22"/>
      <c r="C176" s="87"/>
      <c r="D176" s="56"/>
      <c r="E176" s="56"/>
      <c r="F176" s="56"/>
      <c r="G176" s="56"/>
      <c r="H176" s="56"/>
      <c r="I176" s="56"/>
      <c r="J176" s="86"/>
    </row>
    <row r="177" spans="2:17" x14ac:dyDescent="0.3">
      <c r="B177" s="22"/>
      <c r="C177" s="90" t="s">
        <v>108</v>
      </c>
      <c r="D177" s="80"/>
      <c r="E177" s="80"/>
      <c r="F177" s="88">
        <f>SUMIF(K8:K174, IF(K7="","",K7), J8:J174)</f>
        <v>0</v>
      </c>
      <c r="G177" s="88"/>
      <c r="H177" s="88"/>
      <c r="I177" s="88"/>
      <c r="J177" s="89"/>
    </row>
    <row r="178" spans="2:17" ht="16.95" customHeight="1" x14ac:dyDescent="0.3">
      <c r="B178" s="22"/>
      <c r="C178" s="90" t="s">
        <v>109</v>
      </c>
      <c r="D178" s="80"/>
      <c r="E178" s="80"/>
      <c r="F178" s="88">
        <f>ROUND(SUMIF(K8:K174, IF(K7="","",K7), J8:J174) * 0.2, 2)</f>
        <v>0</v>
      </c>
      <c r="G178" s="88"/>
      <c r="H178" s="88"/>
      <c r="I178" s="88"/>
      <c r="J178" s="89"/>
    </row>
    <row r="179" spans="2:17" x14ac:dyDescent="0.3">
      <c r="B179" s="22"/>
      <c r="C179" s="93" t="s">
        <v>110</v>
      </c>
      <c r="D179" s="94"/>
      <c r="E179" s="94"/>
      <c r="F179" s="91">
        <f>SUM(F177:F178)</f>
        <v>0</v>
      </c>
      <c r="G179" s="91"/>
      <c r="H179" s="91"/>
      <c r="I179" s="91"/>
      <c r="J179" s="92"/>
    </row>
    <row r="180" spans="2:17" ht="37.200000000000003" customHeight="1" x14ac:dyDescent="0.3">
      <c r="B180" s="3"/>
      <c r="C180" s="95" t="s">
        <v>111</v>
      </c>
      <c r="D180" s="95"/>
      <c r="E180" s="95"/>
      <c r="F180" s="95"/>
      <c r="G180" s="95"/>
      <c r="H180" s="95"/>
      <c r="I180" s="95"/>
      <c r="J180" s="95"/>
    </row>
    <row r="182" spans="2:17" ht="15.6" x14ac:dyDescent="0.3">
      <c r="C182" s="96" t="s">
        <v>112</v>
      </c>
      <c r="D182" s="96"/>
      <c r="E182" s="96"/>
      <c r="F182" s="96"/>
      <c r="G182" s="96"/>
      <c r="H182" s="96"/>
      <c r="I182" s="96"/>
      <c r="J182" s="96"/>
    </row>
    <row r="183" spans="2:17" x14ac:dyDescent="0.3">
      <c r="C183" s="98" t="s">
        <v>113</v>
      </c>
      <c r="D183" s="80"/>
      <c r="E183" s="80"/>
      <c r="F183" s="88">
        <f>SUMPRODUCT((K5:K180=K4)*(Q5:Q180=Q183)*(J5:J180))</f>
        <v>0</v>
      </c>
      <c r="G183" s="97"/>
      <c r="H183" s="97"/>
      <c r="I183" s="97"/>
      <c r="J183" s="97"/>
      <c r="Q183" s="7">
        <v>1032</v>
      </c>
    </row>
    <row r="184" spans="2:17" x14ac:dyDescent="0.3">
      <c r="C184" s="98" t="s">
        <v>114</v>
      </c>
      <c r="D184" s="80"/>
      <c r="E184" s="80"/>
      <c r="F184" s="88">
        <f>SUMPRODUCT((K5:K180=K4)*(Q5:Q180=Q184)*(J5:J180))</f>
        <v>0</v>
      </c>
      <c r="G184" s="97"/>
      <c r="H184" s="97"/>
      <c r="I184" s="97"/>
      <c r="J184" s="97"/>
      <c r="Q184" s="7">
        <v>17657</v>
      </c>
    </row>
    <row r="185" spans="2:17" ht="16.95" customHeight="1" x14ac:dyDescent="0.3">
      <c r="C185" s="98" t="s">
        <v>115</v>
      </c>
      <c r="D185" s="80"/>
      <c r="E185" s="80"/>
      <c r="F185" s="88">
        <f>SUMPRODUCT((K5:K180=K4)*(Q5:Q180=Q185)*(J5:J180))</f>
        <v>0</v>
      </c>
      <c r="G185" s="97"/>
      <c r="H185" s="97"/>
      <c r="I185" s="97"/>
      <c r="J185" s="97"/>
      <c r="Q185" s="7">
        <v>16838</v>
      </c>
    </row>
    <row r="187" spans="2:17" ht="15.6" x14ac:dyDescent="0.3">
      <c r="C187" s="96" t="s">
        <v>116</v>
      </c>
      <c r="D187" s="96"/>
      <c r="E187" s="96"/>
      <c r="F187" s="96"/>
      <c r="G187" s="96"/>
      <c r="H187" s="96"/>
      <c r="I187" s="96"/>
      <c r="J187" s="96"/>
    </row>
    <row r="188" spans="2:17" ht="20.25" customHeight="1" x14ac:dyDescent="0.3">
      <c r="C188" s="100" t="s">
        <v>117</v>
      </c>
      <c r="D188" s="101"/>
      <c r="E188" s="101"/>
      <c r="F188" s="99">
        <f>SUMIF(K9:K153, "", J9:J153)</f>
        <v>0</v>
      </c>
      <c r="G188" s="99"/>
      <c r="H188" s="99"/>
      <c r="I188" s="99"/>
      <c r="J188" s="99"/>
    </row>
    <row r="189" spans="2:17" ht="16.350000000000001" customHeight="1" x14ac:dyDescent="0.3">
      <c r="C189" s="104" t="s">
        <v>118</v>
      </c>
      <c r="D189" s="105"/>
      <c r="E189" s="105"/>
      <c r="F189" s="102">
        <f>SUMIF(K9:K36, "", J9:J36)</f>
        <v>0</v>
      </c>
      <c r="G189" s="103"/>
      <c r="H189" s="103"/>
      <c r="I189" s="103"/>
      <c r="J189" s="103"/>
    </row>
    <row r="190" spans="2:17" ht="16.350000000000001" customHeight="1" x14ac:dyDescent="0.3">
      <c r="C190" s="104" t="s">
        <v>119</v>
      </c>
      <c r="D190" s="105"/>
      <c r="E190" s="105"/>
      <c r="F190" s="102">
        <f>SUMIF(K58:K112, "", J58:J112)</f>
        <v>0</v>
      </c>
      <c r="G190" s="103"/>
      <c r="H190" s="103"/>
      <c r="I190" s="103"/>
      <c r="J190" s="103"/>
    </row>
    <row r="191" spans="2:17" x14ac:dyDescent="0.3">
      <c r="C191" s="104" t="s">
        <v>120</v>
      </c>
      <c r="D191" s="105"/>
      <c r="E191" s="105"/>
      <c r="F191" s="102">
        <f>SUMIF(K133:K153, "", J133:J153)</f>
        <v>0</v>
      </c>
      <c r="G191" s="103"/>
      <c r="H191" s="103"/>
      <c r="I191" s="103"/>
      <c r="J191" s="103"/>
    </row>
    <row r="192" spans="2:17" x14ac:dyDescent="0.3">
      <c r="C192" s="106" t="s">
        <v>121</v>
      </c>
      <c r="D192" s="107"/>
      <c r="E192" s="107"/>
      <c r="F192" s="41"/>
      <c r="G192" s="41"/>
      <c r="H192" s="41"/>
      <c r="I192" s="41"/>
      <c r="J192" s="42"/>
    </row>
    <row r="193" spans="1:10" x14ac:dyDescent="0.3">
      <c r="C193" s="108"/>
      <c r="D193" s="109"/>
      <c r="E193" s="109"/>
      <c r="F193" s="109"/>
      <c r="G193" s="109"/>
      <c r="H193" s="109"/>
      <c r="I193" s="109"/>
      <c r="J193" s="110"/>
    </row>
    <row r="194" spans="1:10" x14ac:dyDescent="0.3">
      <c r="A194" s="28"/>
      <c r="C194" s="111" t="s">
        <v>108</v>
      </c>
      <c r="D194" s="56"/>
      <c r="E194" s="56"/>
      <c r="F194" s="112">
        <f>SUMIF(K5:K180, IF(K4="","",K4), J5:J180)</f>
        <v>0</v>
      </c>
      <c r="G194" s="113"/>
      <c r="H194" s="113"/>
      <c r="I194" s="113"/>
      <c r="J194" s="114"/>
    </row>
    <row r="195" spans="1:10" x14ac:dyDescent="0.3">
      <c r="A195" s="28"/>
      <c r="C195" s="111" t="s">
        <v>109</v>
      </c>
      <c r="D195" s="56"/>
      <c r="E195" s="56"/>
      <c r="F195" s="112">
        <f>ROUND(SUMIF(K5:K180, IF(K4="","",K4), J5:J180) * 0.2, 2)</f>
        <v>0</v>
      </c>
      <c r="G195" s="113"/>
      <c r="H195" s="113"/>
      <c r="I195" s="113"/>
      <c r="J195" s="114"/>
    </row>
    <row r="196" spans="1:10" x14ac:dyDescent="0.3">
      <c r="C196" s="115" t="s">
        <v>110</v>
      </c>
      <c r="D196" s="116"/>
      <c r="E196" s="116"/>
      <c r="F196" s="117">
        <f>SUM(F194:F195)</f>
        <v>0</v>
      </c>
      <c r="G196" s="118"/>
      <c r="H196" s="118"/>
      <c r="I196" s="118"/>
      <c r="J196" s="119"/>
    </row>
    <row r="197" spans="1:10" x14ac:dyDescent="0.3">
      <c r="C197" s="120"/>
      <c r="D197" s="81"/>
      <c r="E197" s="81"/>
      <c r="F197" s="81"/>
      <c r="G197" s="81"/>
      <c r="H197" s="81"/>
      <c r="I197" s="81"/>
      <c r="J197" s="81"/>
    </row>
    <row r="198" spans="1:10" x14ac:dyDescent="0.3">
      <c r="C198" s="121" t="s">
        <v>122</v>
      </c>
      <c r="D198" s="81"/>
      <c r="E198" s="81"/>
      <c r="F198" s="81"/>
      <c r="G198" s="81"/>
      <c r="H198" s="81"/>
      <c r="I198" s="81"/>
      <c r="J198" s="81"/>
    </row>
    <row r="199" spans="1:10" x14ac:dyDescent="0.3">
      <c r="C199" s="116" t="str">
        <f>IF(Paramètres!AA2&lt;&gt;"",Paramètres!AA2,"")</f>
        <v xml:space="preserve">Zéro euro </v>
      </c>
      <c r="D199" s="116"/>
      <c r="E199" s="116"/>
      <c r="F199" s="116"/>
      <c r="G199" s="116"/>
      <c r="H199" s="116"/>
      <c r="I199" s="116"/>
      <c r="J199" s="116"/>
    </row>
    <row r="200" spans="1:10" x14ac:dyDescent="0.3">
      <c r="C200" s="116"/>
      <c r="D200" s="116"/>
      <c r="E200" s="116"/>
      <c r="F200" s="116"/>
      <c r="G200" s="116"/>
      <c r="H200" s="116"/>
      <c r="I200" s="116"/>
      <c r="J200" s="116"/>
    </row>
    <row r="201" spans="1:10" ht="56.7" customHeight="1" x14ac:dyDescent="0.3">
      <c r="F201" s="122" t="s">
        <v>123</v>
      </c>
      <c r="G201" s="122"/>
      <c r="H201" s="122"/>
      <c r="I201" s="122"/>
      <c r="J201" s="122"/>
    </row>
    <row r="203" spans="1:10" ht="85.05" customHeight="1" x14ac:dyDescent="0.3">
      <c r="C203" s="123" t="s">
        <v>124</v>
      </c>
      <c r="D203" s="123"/>
      <c r="F203" s="123" t="s">
        <v>125</v>
      </c>
      <c r="G203" s="123"/>
      <c r="H203" s="123"/>
      <c r="I203" s="123"/>
      <c r="J203" s="123"/>
    </row>
    <row r="204" spans="1:10" x14ac:dyDescent="0.3">
      <c r="C204" s="124" t="s">
        <v>126</v>
      </c>
      <c r="D204" s="124"/>
      <c r="E204" s="124"/>
      <c r="F204" s="124"/>
      <c r="G204" s="124"/>
      <c r="H204" s="124"/>
      <c r="I204" s="124"/>
      <c r="J204" s="124"/>
    </row>
  </sheetData>
  <sheetProtection password="E95E" sheet="1" objects="1" selectLockedCells="1"/>
  <mergeCells count="92">
    <mergeCell ref="C204:J204"/>
    <mergeCell ref="C198:J198"/>
    <mergeCell ref="C199:J199"/>
    <mergeCell ref="C200:J200"/>
    <mergeCell ref="F201:J201"/>
    <mergeCell ref="C203:D203"/>
    <mergeCell ref="F203:J203"/>
    <mergeCell ref="C195:E195"/>
    <mergeCell ref="F195:J195"/>
    <mergeCell ref="C196:E196"/>
    <mergeCell ref="F196:J196"/>
    <mergeCell ref="C197:J197"/>
    <mergeCell ref="F191:J191"/>
    <mergeCell ref="C191:E191"/>
    <mergeCell ref="C192:E192"/>
    <mergeCell ref="C193:J193"/>
    <mergeCell ref="C194:E194"/>
    <mergeCell ref="F194:J194"/>
    <mergeCell ref="F188:J188"/>
    <mergeCell ref="C188:E188"/>
    <mergeCell ref="F189:J189"/>
    <mergeCell ref="C189:E189"/>
    <mergeCell ref="F190:J190"/>
    <mergeCell ref="C190:E190"/>
    <mergeCell ref="F184:J184"/>
    <mergeCell ref="C184:E184"/>
    <mergeCell ref="F185:J185"/>
    <mergeCell ref="C185:E185"/>
    <mergeCell ref="C187:J187"/>
    <mergeCell ref="F179:J179"/>
    <mergeCell ref="C179:E179"/>
    <mergeCell ref="C180:J180"/>
    <mergeCell ref="C182:J182"/>
    <mergeCell ref="F183:J183"/>
    <mergeCell ref="C183:E183"/>
    <mergeCell ref="F176:J176"/>
    <mergeCell ref="C176:E176"/>
    <mergeCell ref="F177:J177"/>
    <mergeCell ref="C177:E177"/>
    <mergeCell ref="F178:J178"/>
    <mergeCell ref="C178:E178"/>
    <mergeCell ref="C155:F155"/>
    <mergeCell ref="C156:F156"/>
    <mergeCell ref="C171:I171"/>
    <mergeCell ref="C174:E174"/>
    <mergeCell ref="F175:J175"/>
    <mergeCell ref="C175:E175"/>
    <mergeCell ref="C135:F135"/>
    <mergeCell ref="C136:F136"/>
    <mergeCell ref="C151:I151"/>
    <mergeCell ref="C153:E153"/>
    <mergeCell ref="C154:F154"/>
    <mergeCell ref="C115:F115"/>
    <mergeCell ref="C128:I128"/>
    <mergeCell ref="C132:E132"/>
    <mergeCell ref="C133:E133"/>
    <mergeCell ref="C134:F134"/>
    <mergeCell ref="C103:F103"/>
    <mergeCell ref="C110:I110"/>
    <mergeCell ref="C112:E112"/>
    <mergeCell ref="C113:F113"/>
    <mergeCell ref="C114:F114"/>
    <mergeCell ref="C84:F84"/>
    <mergeCell ref="C85:F85"/>
    <mergeCell ref="C98:I98"/>
    <mergeCell ref="C101:E101"/>
    <mergeCell ref="C102:E102"/>
    <mergeCell ref="C61:F61"/>
    <mergeCell ref="C62:F62"/>
    <mergeCell ref="C80:I80"/>
    <mergeCell ref="C82:E82"/>
    <mergeCell ref="C83:F83"/>
    <mergeCell ref="C56:E56"/>
    <mergeCell ref="C57:E57"/>
    <mergeCell ref="C58:E58"/>
    <mergeCell ref="C59:F59"/>
    <mergeCell ref="C60:F60"/>
    <mergeCell ref="C36:E36"/>
    <mergeCell ref="C37:F37"/>
    <mergeCell ref="C38:F38"/>
    <mergeCell ref="C39:F39"/>
    <mergeCell ref="C53:I53"/>
    <mergeCell ref="C10:F10"/>
    <mergeCell ref="C11:F11"/>
    <mergeCell ref="C12:F12"/>
    <mergeCell ref="C13:F13"/>
    <mergeCell ref="C34:I34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n°6 CARRELAGE - FAÏENCE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5" t="s">
        <v>127</v>
      </c>
      <c r="AA1" s="7">
        <f>IF(DPGF!F196&lt;&gt;"",DPGF!F196,"0")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4" t="s">
        <v>128</v>
      </c>
      <c r="B3" s="43" t="s">
        <v>129</v>
      </c>
      <c r="C3" s="125" t="s">
        <v>154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4" t="s">
        <v>130</v>
      </c>
      <c r="B5" s="43" t="s">
        <v>131</v>
      </c>
      <c r="C5" s="125" t="s">
        <v>155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4" t="s">
        <v>140</v>
      </c>
      <c r="B7" s="43" t="s">
        <v>141</v>
      </c>
      <c r="C7" s="45" t="s">
        <v>156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4" t="s">
        <v>142</v>
      </c>
      <c r="B9" s="43" t="s">
        <v>143</v>
      </c>
      <c r="C9" s="45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4" t="s">
        <v>132</v>
      </c>
      <c r="B11" s="43" t="s">
        <v>133</v>
      </c>
      <c r="C11" s="125" t="s">
        <v>38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4" t="s">
        <v>144</v>
      </c>
      <c r="B13" s="43" t="s">
        <v>145</v>
      </c>
      <c r="C13" s="45" t="s">
        <v>157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4" t="s">
        <v>146</v>
      </c>
      <c r="B15" s="43" t="s">
        <v>147</v>
      </c>
      <c r="C15" s="45" t="s">
        <v>158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4" t="s">
        <v>148</v>
      </c>
      <c r="B17" s="43" t="s">
        <v>149</v>
      </c>
      <c r="C17" s="45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6">
        <v>0.2</v>
      </c>
      <c r="E19" s="47" t="s">
        <v>150</v>
      </c>
      <c r="AA19" s="7">
        <f>INT((AA5-AA18*100)/10)</f>
        <v>0</v>
      </c>
    </row>
    <row r="20" spans="1:27" ht="12.75" customHeight="1" x14ac:dyDescent="0.3">
      <c r="C20" s="48">
        <v>5.5E-2</v>
      </c>
      <c r="E20" s="47" t="s">
        <v>151</v>
      </c>
      <c r="AA20" s="7">
        <f>AA5-AA18*100-AA19*10</f>
        <v>0</v>
      </c>
    </row>
    <row r="21" spans="1:27" ht="12.75" customHeight="1" x14ac:dyDescent="0.3">
      <c r="C21" s="48">
        <v>0</v>
      </c>
      <c r="E21" s="47" t="s">
        <v>152</v>
      </c>
      <c r="AA21" s="7">
        <f>INT(AA6/10)</f>
        <v>0</v>
      </c>
    </row>
    <row r="22" spans="1:27" ht="12.75" customHeight="1" x14ac:dyDescent="0.3">
      <c r="C22" s="49">
        <v>0</v>
      </c>
      <c r="E22" s="47" t="s">
        <v>153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4" t="s">
        <v>134</v>
      </c>
      <c r="B24" s="43" t="s">
        <v>135</v>
      </c>
      <c r="C24" s="125" t="s">
        <v>159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4" t="s">
        <v>136</v>
      </c>
      <c r="B26" s="43" t="s">
        <v>137</v>
      </c>
      <c r="C26" s="125" t="s">
        <v>160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4" t="s">
        <v>138</v>
      </c>
      <c r="B28" s="43" t="s">
        <v>139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161</v>
      </c>
      <c r="B1" s="7" t="s">
        <v>162</v>
      </c>
    </row>
    <row r="2" spans="1:3" x14ac:dyDescent="0.3">
      <c r="A2" s="7" t="s">
        <v>163</v>
      </c>
      <c r="B2" s="7" t="s">
        <v>154</v>
      </c>
    </row>
    <row r="3" spans="1:3" x14ac:dyDescent="0.3">
      <c r="A3" s="7" t="s">
        <v>164</v>
      </c>
      <c r="B3" s="7">
        <v>1</v>
      </c>
    </row>
    <row r="4" spans="1:3" x14ac:dyDescent="0.3">
      <c r="A4" s="7" t="s">
        <v>165</v>
      </c>
      <c r="B4" s="7">
        <v>0</v>
      </c>
    </row>
    <row r="5" spans="1:3" x14ac:dyDescent="0.3">
      <c r="A5" s="7" t="s">
        <v>166</v>
      </c>
      <c r="B5" s="7">
        <v>0</v>
      </c>
    </row>
    <row r="6" spans="1:3" x14ac:dyDescent="0.3">
      <c r="A6" s="7" t="s">
        <v>167</v>
      </c>
      <c r="B6" s="7">
        <v>1</v>
      </c>
    </row>
    <row r="7" spans="1:3" x14ac:dyDescent="0.3">
      <c r="A7" s="7" t="s">
        <v>168</v>
      </c>
      <c r="B7" s="7">
        <v>1</v>
      </c>
    </row>
    <row r="8" spans="1:3" x14ac:dyDescent="0.3">
      <c r="A8" s="7" t="s">
        <v>169</v>
      </c>
      <c r="B8" s="7">
        <v>0</v>
      </c>
    </row>
    <row r="9" spans="1:3" x14ac:dyDescent="0.3">
      <c r="A9" s="7" t="s">
        <v>170</v>
      </c>
      <c r="B9" s="7">
        <v>0</v>
      </c>
    </row>
    <row r="10" spans="1:3" x14ac:dyDescent="0.3">
      <c r="A10" s="7" t="s">
        <v>171</v>
      </c>
      <c r="C10" s="7" t="s">
        <v>172</v>
      </c>
    </row>
    <row r="11" spans="1:3" x14ac:dyDescent="0.3">
      <c r="A11" s="7" t="s">
        <v>173</v>
      </c>
      <c r="B11" s="7">
        <v>0</v>
      </c>
    </row>
    <row r="12" spans="1:3" x14ac:dyDescent="0.3">
      <c r="A12" s="7" t="s">
        <v>174</v>
      </c>
      <c r="B12" s="7" t="s">
        <v>175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6" t="s">
        <v>176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3">
      <c r="A4" s="44" t="s">
        <v>128</v>
      </c>
      <c r="B4" s="43" t="s">
        <v>177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3">
      <c r="A6" s="44" t="s">
        <v>130</v>
      </c>
      <c r="B6" s="43" t="s">
        <v>178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3">
      <c r="A8" s="44" t="s">
        <v>140</v>
      </c>
      <c r="B8" s="43" t="s">
        <v>179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3">
      <c r="A10" s="44" t="s">
        <v>142</v>
      </c>
      <c r="B10" s="43" t="s">
        <v>180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3">
      <c r="A12" s="44" t="s">
        <v>132</v>
      </c>
      <c r="B12" s="43" t="s">
        <v>181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3">
      <c r="A14" s="44" t="s">
        <v>144</v>
      </c>
      <c r="B14" s="43" t="s">
        <v>182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3">
      <c r="A16" s="44" t="s">
        <v>146</v>
      </c>
      <c r="B16" s="43" t="s">
        <v>183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3">
      <c r="A18" s="44" t="s">
        <v>148</v>
      </c>
      <c r="B18" s="43" t="s">
        <v>184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3">
      <c r="A20" s="44" t="s">
        <v>185</v>
      </c>
      <c r="B20" s="43" t="s">
        <v>186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3">
      <c r="A22" s="44" t="s">
        <v>134</v>
      </c>
      <c r="B22" s="43" t="s">
        <v>187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3">
      <c r="A24" s="44" t="s">
        <v>136</v>
      </c>
      <c r="B24" s="43" t="s">
        <v>188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3">
      <c r="A28" s="44" t="s">
        <v>138</v>
      </c>
      <c r="B28" s="43" t="s">
        <v>189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0" t="s">
        <v>190</v>
      </c>
      <c r="C2" s="130"/>
      <c r="D2" s="130"/>
      <c r="E2" s="130"/>
      <c r="F2" s="130"/>
    </row>
    <row r="4" spans="2:6" ht="12.75" customHeight="1" x14ac:dyDescent="0.3">
      <c r="B4" s="50" t="s">
        <v>191</v>
      </c>
      <c r="C4" s="50" t="s">
        <v>192</v>
      </c>
      <c r="D4" s="50" t="s">
        <v>193</v>
      </c>
      <c r="E4" s="50" t="s">
        <v>194</v>
      </c>
      <c r="F4" s="50" t="s">
        <v>195</v>
      </c>
    </row>
    <row r="6" spans="2:6" ht="12.75" customHeight="1" x14ac:dyDescent="0.3">
      <c r="B6" s="51"/>
      <c r="C6" s="52"/>
      <c r="D6" s="53"/>
      <c r="E6" s="54"/>
      <c r="F6" s="55" t="str">
        <f>IF(AND(E6= "",D6= ""), "", ROUND(ROUND(E6, 2) * ROUND(D6, 3), 2))</f>
        <v/>
      </c>
    </row>
    <row r="8" spans="2:6" ht="12.75" customHeight="1" x14ac:dyDescent="0.3">
      <c r="B8" s="51"/>
      <c r="C8" s="52"/>
      <c r="D8" s="53"/>
      <c r="E8" s="54"/>
      <c r="F8" s="55" t="str">
        <f>IF(AND(E8= "",D8= ""), "", ROUND(ROUND(E8, 2) * ROUND(D8, 3), 2))</f>
        <v/>
      </c>
    </row>
    <row r="10" spans="2:6" ht="12.75" customHeight="1" x14ac:dyDescent="0.3">
      <c r="B10" s="51"/>
      <c r="C10" s="52"/>
      <c r="D10" s="53"/>
      <c r="E10" s="54"/>
      <c r="F10" s="55" t="str">
        <f>IF(AND(E10= "",D10= ""), "", ROUND(ROUND(E10, 2) * ROUND(D10, 3), 2))</f>
        <v/>
      </c>
    </row>
    <row r="12" spans="2:6" ht="12.75" customHeight="1" x14ac:dyDescent="0.3">
      <c r="B12" s="51"/>
      <c r="C12" s="52"/>
      <c r="D12" s="53"/>
      <c r="E12" s="54"/>
      <c r="F12" s="55" t="str">
        <f>IF(AND(E12= "",D12= ""), "", ROUND(ROUND(E12, 2) * ROUND(D12, 3), 2))</f>
        <v/>
      </c>
    </row>
    <row r="14" spans="2:6" ht="12.75" customHeight="1" x14ac:dyDescent="0.3">
      <c r="B14" s="51"/>
      <c r="C14" s="52"/>
      <c r="D14" s="53"/>
      <c r="E14" s="54"/>
      <c r="F14" s="55" t="str">
        <f>IF(AND(E14= "",D14= ""), "", ROUND(ROUND(E14, 2) * ROUND(D14, 3), 2))</f>
        <v/>
      </c>
    </row>
    <row r="16" spans="2:6" ht="12.75" customHeight="1" x14ac:dyDescent="0.3">
      <c r="B16" s="51"/>
      <c r="C16" s="52"/>
      <c r="D16" s="53"/>
      <c r="E16" s="54"/>
      <c r="F16" s="55" t="str">
        <f>IF(AND(E16= "",D16= ""), "", ROUND(ROUND(E16, 2) * ROUND(D16, 3), 2))</f>
        <v/>
      </c>
    </row>
    <row r="18" spans="2:6" ht="12.75" customHeight="1" x14ac:dyDescent="0.3">
      <c r="B18" s="51"/>
      <c r="C18" s="52"/>
      <c r="D18" s="53"/>
      <c r="E18" s="54"/>
      <c r="F18" s="55" t="str">
        <f>IF(AND(E18= "",D18= ""), "", ROUND(ROUND(E18, 2) * ROUND(D18, 3), 2))</f>
        <v/>
      </c>
    </row>
    <row r="20" spans="2:6" ht="12.75" customHeight="1" x14ac:dyDescent="0.3">
      <c r="B20" s="51"/>
      <c r="C20" s="52"/>
      <c r="D20" s="53"/>
      <c r="E20" s="54"/>
      <c r="F20" s="55" t="str">
        <f>IF(AND(E20= "",D20= ""), "", ROUND(ROUND(E20, 2) * ROUND(D20, 3), 2))</f>
        <v/>
      </c>
    </row>
    <row r="22" spans="2:6" ht="12.75" customHeight="1" x14ac:dyDescent="0.3">
      <c r="B22" s="51"/>
      <c r="C22" s="52"/>
      <c r="D22" s="53"/>
      <c r="E22" s="54"/>
      <c r="F22" s="55" t="str">
        <f>IF(AND(E22= "",D22= ""), "", ROUND(ROUND(E22, 2) * ROUND(D22, 3), 2))</f>
        <v/>
      </c>
    </row>
    <row r="24" spans="2:6" ht="12.75" customHeight="1" x14ac:dyDescent="0.3">
      <c r="B24" s="51"/>
      <c r="C24" s="52"/>
      <c r="D24" s="53"/>
      <c r="E24" s="54"/>
      <c r="F24" s="55" t="str">
        <f>IF(AND(E24= "",D24= ""), "", ROUND(ROUND(E24, 2) * ROUND(D24, 3), 2))</f>
        <v/>
      </c>
    </row>
    <row r="26" spans="2:6" ht="12.75" customHeight="1" x14ac:dyDescent="0.3">
      <c r="B26" s="51"/>
      <c r="C26" s="52"/>
      <c r="D26" s="53"/>
      <c r="E26" s="54"/>
      <c r="F26" s="55" t="str">
        <f>IF(AND(E26= "",D26= ""), "", ROUND(ROUND(E26, 2) * ROUND(D26, 3), 2))</f>
        <v/>
      </c>
    </row>
    <row r="28" spans="2:6" ht="12.75" customHeight="1" x14ac:dyDescent="0.3">
      <c r="B28" s="51"/>
      <c r="C28" s="52"/>
      <c r="D28" s="53"/>
      <c r="E28" s="54"/>
      <c r="F28" s="55" t="str">
        <f>IF(AND(E28= "",D28= ""), "", ROUND(ROUND(E28, 2) * ROUND(D28, 3), 2))</f>
        <v/>
      </c>
    </row>
    <row r="30" spans="2:6" ht="12.75" customHeight="1" x14ac:dyDescent="0.3">
      <c r="B30" s="51"/>
      <c r="C30" s="52"/>
      <c r="D30" s="53"/>
      <c r="E30" s="54"/>
      <c r="F30" s="55" t="str">
        <f>IF(AND(E30= "",D30= ""), "", ROUND(ROUND(E30, 2) * ROUND(D30, 3), 2))</f>
        <v/>
      </c>
    </row>
    <row r="32" spans="2:6" ht="12.75" customHeight="1" x14ac:dyDescent="0.3">
      <c r="B32" s="51"/>
      <c r="C32" s="52"/>
      <c r="D32" s="53"/>
      <c r="E32" s="54"/>
      <c r="F32" s="55" t="str">
        <f>IF(AND(E32= "",D32= ""), "", ROUND(ROUND(E32, 2) * ROUND(D32, 3), 2))</f>
        <v/>
      </c>
    </row>
    <row r="34" spans="2:6" ht="12.75" customHeight="1" x14ac:dyDescent="0.3">
      <c r="B34" s="51"/>
      <c r="C34" s="52"/>
      <c r="D34" s="53"/>
      <c r="E34" s="54"/>
      <c r="F34" s="55" t="str">
        <f>IF(AND(E34= "",D34= ""), "", ROUND(ROUND(E34, 2) * ROUND(D34, 3), 2))</f>
        <v/>
      </c>
    </row>
    <row r="36" spans="2:6" ht="12.75" customHeight="1" x14ac:dyDescent="0.3">
      <c r="B36" s="51"/>
      <c r="C36" s="52"/>
      <c r="D36" s="53"/>
      <c r="E36" s="54"/>
      <c r="F36" s="55" t="str">
        <f>IF(AND(E36= "",D36= ""), "", ROUND(ROUND(E36, 2) * ROUND(D36, 3), 2))</f>
        <v/>
      </c>
    </row>
    <row r="38" spans="2:6" ht="12.75" customHeight="1" x14ac:dyDescent="0.3">
      <c r="B38" s="51"/>
      <c r="C38" s="52"/>
      <c r="D38" s="53"/>
      <c r="E38" s="54"/>
      <c r="F38" s="55" t="str">
        <f>IF(AND(E38= "",D38= ""), "", ROUND(ROUND(E38, 2) * ROUND(D38, 3), 2))</f>
        <v/>
      </c>
    </row>
    <row r="40" spans="2:6" ht="12.75" customHeight="1" x14ac:dyDescent="0.3">
      <c r="B40" s="51"/>
      <c r="C40" s="52"/>
      <c r="D40" s="53"/>
      <c r="E40" s="54"/>
      <c r="F40" s="55" t="str">
        <f>IF(AND(E40= "",D40= ""), "", ROUND(ROUND(E40, 2) * ROUND(D40, 3), 2))</f>
        <v/>
      </c>
    </row>
    <row r="42" spans="2:6" ht="12.75" customHeight="1" x14ac:dyDescent="0.3">
      <c r="B42" s="51"/>
      <c r="C42" s="52"/>
      <c r="D42" s="53"/>
      <c r="E42" s="54"/>
      <c r="F42" s="55" t="str">
        <f>IF(AND(E42= "",D42= ""), "", ROUND(ROUND(E42, 2) * ROUND(D42, 3), 2))</f>
        <v/>
      </c>
    </row>
    <row r="44" spans="2:6" ht="12.75" customHeight="1" x14ac:dyDescent="0.3">
      <c r="B44" s="51"/>
      <c r="C44" s="52"/>
      <c r="D44" s="53"/>
      <c r="E44" s="54"/>
      <c r="F44" s="55" t="str">
        <f>IF(AND(E44= "",D44= ""), "", ROUND(ROUND(E44, 2) * ROUND(D44, 3), 2))</f>
        <v/>
      </c>
    </row>
    <row r="46" spans="2:6" ht="12.75" customHeight="1" x14ac:dyDescent="0.3">
      <c r="B46" s="51"/>
      <c r="C46" s="52"/>
      <c r="D46" s="53"/>
      <c r="E46" s="54"/>
      <c r="F46" s="55" t="str">
        <f>IF(AND(E46= "",D46= ""), "", ROUND(ROUND(E46, 2) * ROUND(D46, 3), 2))</f>
        <v/>
      </c>
    </row>
    <row r="48" spans="2:6" ht="12.75" customHeight="1" x14ac:dyDescent="0.3">
      <c r="B48" s="51"/>
      <c r="C48" s="52"/>
      <c r="D48" s="53"/>
      <c r="E48" s="54"/>
      <c r="F48" s="55" t="str">
        <f>IF(AND(E48= "",D48= ""), "", ROUND(ROUND(E48, 2) * ROUND(D48, 3), 2))</f>
        <v/>
      </c>
    </row>
    <row r="50" spans="2:6" ht="12.75" customHeight="1" x14ac:dyDescent="0.3">
      <c r="B50" s="51"/>
      <c r="C50" s="52"/>
      <c r="D50" s="53"/>
      <c r="E50" s="54"/>
      <c r="F50" s="55" t="str">
        <f>IF(AND(E50= "",D50= ""), "", ROUND(ROUND(E50, 2) * ROUND(D50, 3), 2))</f>
        <v/>
      </c>
    </row>
    <row r="52" spans="2:6" ht="12.75" customHeight="1" x14ac:dyDescent="0.3">
      <c r="B52" s="51"/>
      <c r="C52" s="52"/>
      <c r="D52" s="53"/>
      <c r="E52" s="54"/>
      <c r="F52" s="55" t="str">
        <f>IF(AND(E52= "",D52= ""), "", ROUND(ROUND(E52, 2) * ROUND(D52, 3), 2))</f>
        <v/>
      </c>
    </row>
    <row r="54" spans="2:6" ht="12.75" customHeight="1" x14ac:dyDescent="0.3">
      <c r="B54" s="51"/>
      <c r="C54" s="52"/>
      <c r="D54" s="53"/>
      <c r="E54" s="54"/>
      <c r="F54" s="5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2025-04-26T05:08:26Z</dcterms:created>
  <dcterms:modified xsi:type="dcterms:W3CDTF">2025-04-26T05:15:15Z</dcterms:modified>
</cp:coreProperties>
</file>